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-105" yWindow="-105" windowWidth="19440" windowHeight="12570" tabRatio="796" activeTab="7"/>
  </bookViews>
  <sheets>
    <sheet name="Сводка затрат" sheetId="1" r:id="rId1"/>
    <sheet name="ССР" sheetId="2" r:id="rId2"/>
    <sheet name="ОСР 27-02-01" sheetId="3" r:id="rId3"/>
    <sheet name="ОСР 27-09-01" sheetId="4" r:id="rId4"/>
    <sheet name="ОСР 27-12-01" sheetId="5" r:id="rId5"/>
    <sheet name="ОСР 518-02-01" sheetId="6" r:id="rId6"/>
    <sheet name="ОСР 518-09-01" sheetId="7" r:id="rId7"/>
    <sheet name="ОСР 518-12-01" sheetId="8" r:id="rId8"/>
    <sheet name="Источники ЦИ" sheetId="9" r:id="rId9"/>
    <sheet name="Цена МАТ и ОБ по ТКП" sheetId="10" r:id="rId10"/>
  </sheets>
  <calcPr calcId="145621"/>
</workbook>
</file>

<file path=xl/calcChain.xml><?xml version="1.0" encoding="utf-8"?>
<calcChain xmlns="http://schemas.openxmlformats.org/spreadsheetml/2006/main">
  <c r="C39" i="1" l="1"/>
  <c r="C37" i="1"/>
  <c r="C29" i="1"/>
  <c r="C43" i="1"/>
  <c r="I40" i="1"/>
  <c r="I39" i="1"/>
  <c r="I38" i="1"/>
  <c r="I37" i="1"/>
  <c r="I36" i="1"/>
  <c r="C30" i="1"/>
  <c r="G69" i="2"/>
  <c r="G70" i="2" s="1"/>
  <c r="G72" i="2" s="1"/>
  <c r="G73" i="2" s="1"/>
  <c r="G74" i="2" s="1"/>
  <c r="F69" i="2"/>
  <c r="F70" i="2" s="1"/>
  <c r="F72" i="2" s="1"/>
  <c r="F73" i="2" s="1"/>
  <c r="F74" i="2" s="1"/>
  <c r="G68" i="2"/>
  <c r="F68" i="2"/>
  <c r="E68" i="2"/>
  <c r="E69" i="2" s="1"/>
  <c r="E70" i="2" s="1"/>
  <c r="E72" i="2" s="1"/>
  <c r="E73" i="2" s="1"/>
  <c r="E74" i="2" s="1"/>
  <c r="D68" i="2"/>
  <c r="D69" i="2" s="1"/>
  <c r="H60" i="2"/>
  <c r="G60" i="2"/>
  <c r="F60" i="2"/>
  <c r="E60" i="2"/>
  <c r="D60" i="2"/>
  <c r="H59" i="2"/>
  <c r="G42" i="2"/>
  <c r="F42" i="2"/>
  <c r="H42" i="2" s="1"/>
  <c r="E42" i="2"/>
  <c r="D42" i="2"/>
  <c r="H41" i="2"/>
  <c r="G39" i="2"/>
  <c r="F39" i="2"/>
  <c r="E39" i="2"/>
  <c r="D39" i="2"/>
  <c r="H39" i="2" s="1"/>
  <c r="H38" i="2"/>
  <c r="G36" i="2"/>
  <c r="F36" i="2"/>
  <c r="E36" i="2"/>
  <c r="D36" i="2"/>
  <c r="H36" i="2" s="1"/>
  <c r="H35" i="2"/>
  <c r="H33" i="2"/>
  <c r="G33" i="2"/>
  <c r="F33" i="2"/>
  <c r="E33" i="2"/>
  <c r="D33" i="2"/>
  <c r="H32" i="2"/>
  <c r="G30" i="2"/>
  <c r="F30" i="2"/>
  <c r="H30" i="2" s="1"/>
  <c r="E30" i="2"/>
  <c r="D30" i="2"/>
  <c r="H29" i="2"/>
  <c r="G23" i="2"/>
  <c r="F23" i="2"/>
  <c r="E23" i="2"/>
  <c r="D23" i="2"/>
  <c r="H23" i="2" s="1"/>
  <c r="H22" i="2"/>
  <c r="C40" i="1" l="1"/>
  <c r="C41" i="1" s="1"/>
  <c r="C31" i="1"/>
  <c r="C32" i="1"/>
  <c r="C34" i="1" s="1"/>
  <c r="C42" i="1"/>
  <c r="C44" i="1" s="1"/>
  <c r="D70" i="2"/>
  <c r="H69" i="2"/>
  <c r="H68" i="2"/>
  <c r="C46" i="1" l="1"/>
  <c r="H70" i="2"/>
  <c r="D72" i="2"/>
  <c r="D73" i="2" l="1"/>
  <c r="H72" i="2"/>
  <c r="D74" i="2" l="1"/>
  <c r="H74" i="2" s="1"/>
  <c r="H73" i="2"/>
</calcChain>
</file>

<file path=xl/sharedStrings.xml><?xml version="1.0" encoding="utf-8"?>
<sst xmlns="http://schemas.openxmlformats.org/spreadsheetml/2006/main" count="343" uniqueCount="156">
  <si>
    <t>СВОДКА ЗАТРАТ</t>
  </si>
  <si>
    <t>P_0627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</si>
  <si>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</si>
  <si>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</si>
  <si>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</si>
  <si>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</si>
  <si>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</si>
  <si>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</si>
  <si>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</si>
  <si>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</si>
  <si>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</si>
  <si>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</si>
  <si>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</si>
  <si>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</si>
  <si>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</si>
  <si>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</si>
  <si>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</si>
  <si>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</si>
  <si>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</si>
  <si>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</si>
  <si>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</si>
  <si>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</si>
  <si>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</si>
  <si>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</si>
  <si>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ОСР-27-02-01</t>
  </si>
  <si>
    <t>"Реконструкция КЛ-6 кВ от РП-135 до РП-147" г.о. Самара Самарская область</t>
  </si>
  <si>
    <t>ОСР-518-02-01</t>
  </si>
  <si>
    <t>Строительно-монтажные работы КЛ-0,4кВ 0,115км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</si>
  <si>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</si>
  <si>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</si>
  <si>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</si>
  <si>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</si>
  <si>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</si>
  <si>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</si>
  <si>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</si>
  <si>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</si>
  <si>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</si>
  <si>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</si>
  <si>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</si>
  <si>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</si>
  <si>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</si>
  <si>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</si>
  <si>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опр. сметной стоимости строительства ОКС 2,5%*0,8 2%</t>
  </si>
  <si>
    <t>Средства на строительство и разборку титул.врем.зданий и сооружений 2,5%*0,8=2% 2%</t>
  </si>
  <si>
    <t>Итого по Главе 8</t>
  </si>
  <si>
    <t>Итого по Главам 1-8</t>
  </si>
  <si>
    <t>Глава 9. Прочие работы и затраты</t>
  </si>
  <si>
    <t>ОСР-27-09-01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</si>
  <si>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</si>
  <si>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</si>
  <si>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</si>
  <si>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</si>
  <si>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</si>
  <si>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ОСР-518-09-01</t>
  </si>
  <si>
    <t>Пусконаладочные работы КЛ-0,4кВ 0,115км</t>
  </si>
  <si>
    <t>Дополнительные затраты при производстве строительно-монтажных работ в зимнее время, 2,9%х0, 9= 2,61%</t>
  </si>
  <si>
    <t>Перебазировка спецтехники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</si>
  <si>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</si>
  <si>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</si>
  <si>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</si>
  <si>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</si>
  <si>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</si>
  <si>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</si>
  <si>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Смета №1</t>
  </si>
  <si>
    <t>Проектные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</si>
  <si>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</si>
  <si>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</si>
  <si>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</si>
  <si>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</si>
  <si>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</si>
  <si>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</si>
  <si>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</si>
  <si>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</si>
  <si>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</si>
  <si>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</si>
  <si>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</si>
  <si>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</si>
  <si>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ОСР-518-12-01</t>
  </si>
  <si>
    <t>Форма № 3</t>
  </si>
  <si>
    <t>Наименование стройки</t>
  </si>
  <si>
    <t>ОБЪЕКТНЫЙ СМЕТНЫЙ РАСЧЕТ № ОСР 27-02-01</t>
  </si>
  <si>
    <t>Наименование сметы</t>
  </si>
  <si>
    <t>Наименование локальных сметных расчетов (смет), затрат</t>
  </si>
  <si>
    <t>ЛС-27-1</t>
  </si>
  <si>
    <t>КЛ-6 кВ</t>
  </si>
  <si>
    <t>Итого</t>
  </si>
  <si>
    <t>ОБЪЕКТНЫЙ СМЕТНЫЙ РАСЧЕТ № ОСР 27-09-01</t>
  </si>
  <si>
    <t>Пусконаладочные работы КЛ-6 кВ</t>
  </si>
  <si>
    <t>ОБЪЕКТНЫЙ СМЕТНЫЙ РАСЧЕТ № ОСР 27-12-01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</si>
  <si>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</si>
  <si>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518-02-01</t>
  </si>
  <si>
    <t>Реконструкция КЛ-0,4 кВ от КТП Сок 306/250кВА Красноярский район Самарская область</t>
  </si>
  <si>
    <t>ЛС-518-1</t>
  </si>
  <si>
    <t>КЛ-0,4кВ</t>
  </si>
  <si>
    <t>ОБЪЕКТНЫЙ СМЕТНЫЙ РАСЧЕТ № ОСР 518-09-01</t>
  </si>
  <si>
    <t>ЛС-518-3</t>
  </si>
  <si>
    <t>ПНР КЛ-0,4кВ</t>
  </si>
  <si>
    <t>ОБЪЕКТНЫЙ СМЕТНЫЙ РАСЧЕТ № ОСР 518-12-01</t>
  </si>
  <si>
    <t>Проектные работы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</si>
  <si>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</si>
  <si>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</si>
  <si>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</si>
  <si>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</si>
  <si>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</si>
  <si>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</si>
  <si>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</si>
  <si>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</si>
  <si>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27-02-01</t>
  </si>
  <si>
    <t>Строительные работы</t>
  </si>
  <si>
    <t>Монтажные работы</t>
  </si>
  <si>
    <t>Оборудование</t>
  </si>
  <si>
    <t>Прочие</t>
  </si>
  <si>
    <t>км</t>
  </si>
  <si>
    <t>Реконструкция КЛ одноцепная</t>
  </si>
  <si>
    <t>ОСР 27-09-01</t>
  </si>
  <si>
    <t>ОСР 518-09-01</t>
  </si>
  <si>
    <t>"Реконструкция КЛ-0,4 кВ от КТП Сок 306/250кВА" Красноярский район Самарская область</t>
  </si>
  <si>
    <t>ГНБ трубой 110</t>
  </si>
  <si>
    <t>ОСР 27-12-01</t>
  </si>
  <si>
    <t>ОСР 518-02-01</t>
  </si>
  <si>
    <t>ОСР 518-12-01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</si>
  <si>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</si>
  <si>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</si>
  <si>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</si>
  <si>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</si>
  <si>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</si>
  <si>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</si>
  <si>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</si>
  <si>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</si>
  <si>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</si>
  <si>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</si>
  <si>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</si>
  <si>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Силовой кабель с тремя алюминиевыми токопроводящими жилами, с изоляцией жил из сшитого полиэтилена, с броней из двух стальных оцинкованных лент, с оболочкой из полиэтилена, с сечением жил 240 мм2, с сечением экранов 25 мм2, номинального напряжения 6 кВ АПвБПг 3х240/25-6</t>
  </si>
  <si>
    <t>Труба полиэтиленовая толстостенная гладкая 110*8,1мм</t>
  </si>
  <si>
    <t>Кабель АПВБШВ 4х95 мм2</t>
  </si>
  <si>
    <t>Труба ПНД sdr11 ф=125мм</t>
  </si>
  <si>
    <t>Труба ПНД sdr11 ф=110мм</t>
  </si>
  <si>
    <t>Труба полиэтиленовая 100 sdr17,6 355х20,1 мм</t>
  </si>
  <si>
    <t>Понижающий коэффициент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</si>
  <si>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</si>
  <si>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</si>
  <si>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</si>
  <si>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</si>
  <si>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</si>
  <si>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</si>
  <si>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</si>
  <si>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</si>
  <si>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</si>
  <si>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</si>
  <si>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</si>
  <si>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</si>
  <si>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Итого с учётом понижающего коэффициента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</si>
  <si>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</si>
  <si>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</si>
  <si>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</si>
  <si>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Реконструкция КЛ-10кВ от КТП-3 (КТП-2080613) до КТП-1 (КТП-2080001) (двухцепная протяженностью 0,565 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</si>
</sst>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-* #,##0.00\ _₽_-;\-* #,##0.00\ _₽_-;_-* &quot;-&quot;??\ _₽_-;_-@_-"/>
    <numFmt numFmtId="164" formatCode="_-* #,##0.00_-;\-* #,##0.00_-;_-* &quot;-&quot;??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</numFmts>
  <fonts count="19" x14ac:knownFonts="1">
    <font>
      <sz val="11"/>
      <color rgb="FF000000"/>
      <name val="Calibri"/>
      <scheme val="minor"/>
    </font>
    <font>
      <sz val="12"/>
      <color rgb="FF000000"/>
      <name val="Times New Roman"/>
    </font>
    <font>
      <i/>
      <sz val="12"/>
      <color rgb="FF000000"/>
      <name val="Times New Roman"/>
    </font>
    <font>
      <b/>
      <sz val="12"/>
      <color rgb="FF000000"/>
      <name val="Times New Roman"/>
    </font>
    <font>
      <sz val="12"/>
      <color rgb="FFFF0000"/>
      <name val="Times New Roman"/>
    </font>
    <font>
      <sz val="11"/>
      <color rgb="FF000000"/>
      <name val="Times New Roman"/>
    </font>
    <font>
      <sz val="11"/>
      <color rgb="FF000000"/>
      <name val="Arial"/>
    </font>
    <font>
      <sz val="14"/>
      <color rgb="FF000000"/>
      <name val="Times New Roman"/>
    </font>
    <font>
      <sz val="16"/>
      <color rgb="FF000000"/>
      <name val="Times New Roman"/>
    </font>
    <font>
      <b/>
      <sz val="11"/>
      <color rgb="FF000000"/>
      <name val="Times New Roman"/>
    </font>
    <font>
      <b/>
      <sz val="14"/>
      <color rgb="FF000000"/>
      <name val="Times New Roman"/>
    </font>
    <font>
      <b/>
      <sz val="20"/>
      <color rgb="FF000000"/>
      <name val="Times New Roman"/>
    </font>
    <font>
      <i/>
      <sz val="14"/>
      <color rgb="FF000000"/>
      <name val="Times New Roman"/>
    </font>
    <font>
      <sz val="11"/>
      <color rgb="FF000000"/>
      <name val="Calibri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6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10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164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43" fontId="15" fillId="0" borderId="1" xfId="3" applyNumberFormat="1" applyFont="1" applyBorder="1" applyAlignment="1">
      <alignment vertical="center" wrapText="1"/>
    </xf>
    <xf numFmtId="43" fontId="16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vertical="center" wrapText="1"/>
    </xf>
    <xf numFmtId="168" fontId="16" fillId="0" borderId="0" xfId="4" applyNumberFormat="1" applyFont="1" applyAlignment="1">
      <alignment vertical="center"/>
    </xf>
    <xf numFmtId="165" fontId="16" fillId="0" borderId="0" xfId="4" applyNumberFormat="1" applyFont="1" applyAlignment="1">
      <alignment vertical="center"/>
    </xf>
    <xf numFmtId="169" fontId="16" fillId="0" borderId="0" xfId="4" applyNumberFormat="1" applyFont="1" applyAlignment="1">
      <alignment vertical="center"/>
    </xf>
    <xf numFmtId="164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8" fillId="0" borderId="0" xfId="4" applyNumberFormat="1" applyFont="1" applyAlignment="1">
      <alignment vertical="center"/>
    </xf>
    <xf numFmtId="10" fontId="16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8" fillId="0" borderId="0" xfId="3" applyNumberFormat="1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165" fontId="18" fillId="0" borderId="0" xfId="4" applyNumberFormat="1" applyFont="1" applyAlignment="1">
      <alignment vertical="center"/>
    </xf>
    <xf numFmtId="4" fontId="16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8" fillId="0" borderId="0" xfId="4" applyFont="1" applyAlignment="1">
      <alignment vertical="center"/>
    </xf>
    <xf numFmtId="164" fontId="17" fillId="0" borderId="1" xfId="1" applyFont="1" applyFill="1" applyBorder="1" applyAlignment="1">
      <alignment horizontal="center" vertical="center" wrapText="1"/>
    </xf>
    <xf numFmtId="173" fontId="16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16" fillId="0" borderId="0" xfId="4" applyNumberFormat="1" applyFont="1" applyAlignment="1">
      <alignment vertical="center"/>
    </xf>
    <xf numFmtId="0" fontId="17" fillId="0" borderId="4" xfId="3" applyFont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</cellXfs>
  <cellStyles count="5">
    <cellStyle name="Normal" xfId="3"/>
    <cellStyle name="Обычный" xfId="0" builtinId="0"/>
    <cellStyle name="Обычный 2" xfId="4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topLeftCell="A11" zoomScale="90" zoomScaleNormal="90" workbookViewId="0">
      <selection activeCell="A25" sqref="A25:C25"/>
    </sheetView>
  </sheetViews>
  <sheetFormatPr defaultColWidth="8.7109375" defaultRowHeight="15" x14ac:dyDescent="0.25"/>
  <cols>
    <col min="1" max="1" width="10.7109375" customWidth="1"/>
    <col min="2" max="2" width="101.42578125" customWidth="1"/>
    <col min="3" max="3" width="35" customWidth="1"/>
    <col min="4" max="4" width="17.5703125" customWidth="1"/>
  </cols>
  <sheetData>
    <row r="1" spans="1:3" ht="16.149999999999999" customHeight="1" x14ac:dyDescent="0.25">
      <c r="A1" s="4"/>
      <c r="B1" s="4"/>
      <c r="C1" s="4"/>
    </row>
    <row r="2" spans="1:3" ht="16.149999999999999" customHeight="1" x14ac:dyDescent="0.25">
      <c r="A2" s="1"/>
      <c r="B2" s="1"/>
      <c r="C2" s="1"/>
    </row>
    <row r="3" spans="1:3" ht="16.149999999999999" customHeight="1" x14ac:dyDescent="0.25">
      <c r="A3" s="2"/>
      <c r="B3" s="2"/>
      <c r="C3" s="2"/>
    </row>
    <row r="4" spans="1:3" ht="16.149999999999999" customHeight="1" x14ac:dyDescent="0.25">
      <c r="A4" s="1"/>
      <c r="B4" s="1"/>
      <c r="C4" s="1"/>
    </row>
    <row r="5" spans="1:3" ht="16.149999999999999" customHeight="1" x14ac:dyDescent="0.25">
      <c r="A5" s="1"/>
      <c r="B5" s="1"/>
      <c r="C5" s="1"/>
    </row>
    <row r="6" spans="1:3" ht="16.149999999999999" customHeight="1" x14ac:dyDescent="0.25">
      <c r="A6" s="1"/>
      <c r="B6" s="1"/>
      <c r="C6" s="39"/>
    </row>
    <row r="7" spans="1:3" ht="16.149999999999999" customHeight="1" x14ac:dyDescent="0.25">
      <c r="A7" s="1"/>
      <c r="B7" s="1"/>
      <c r="C7" s="1"/>
    </row>
    <row r="8" spans="1:3" ht="16.149999999999999" customHeight="1" x14ac:dyDescent="0.25">
      <c r="A8" s="2"/>
      <c r="B8" s="2"/>
      <c r="C8" s="2"/>
    </row>
    <row r="9" spans="1:3" ht="16.149999999999999" customHeight="1" x14ac:dyDescent="0.25">
      <c r="A9" s="1"/>
      <c r="B9" s="1"/>
      <c r="C9" s="1"/>
    </row>
    <row r="10" spans="1:3" ht="16.149999999999999" customHeight="1" x14ac:dyDescent="0.25">
      <c r="A10" s="1"/>
      <c r="B10" s="1"/>
      <c r="C10" s="1"/>
    </row>
    <row r="11" spans="1:3" ht="16.149999999999999" customHeight="1" x14ac:dyDescent="0.25">
      <c r="A11" s="1"/>
      <c r="B11" s="1"/>
      <c r="C11" s="1"/>
    </row>
    <row r="12" spans="1:3" ht="16.149999999999999" customHeight="1" x14ac:dyDescent="0.25">
      <c r="A12" s="92" t="s">
        <v>0</v>
      </c>
      <c r="B12" s="92"/>
      <c r="C12" s="92"/>
    </row>
    <row r="13" spans="1:3" ht="16.149999999999999" customHeight="1" x14ac:dyDescent="0.25">
      <c r="A13" s="1"/>
      <c r="B13" s="1"/>
      <c r="C13" s="1"/>
    </row>
    <row r="14" spans="1:3" ht="16.149999999999999" customHeight="1" x14ac:dyDescent="0.25">
      <c r="A14" s="1"/>
      <c r="B14" s="1"/>
      <c r="C14" s="1"/>
    </row>
    <row r="15" spans="1:3" ht="16.149999999999999" customHeight="1" x14ac:dyDescent="0.25">
      <c r="A15" s="1"/>
      <c r="B15" s="1"/>
      <c r="C15" s="1"/>
    </row>
    <row r="16" spans="1:3" ht="19.899999999999999" customHeight="1" x14ac:dyDescent="0.25">
      <c r="A16" s="95" t="s">
        <v>1</v>
      </c>
      <c r="B16" s="95"/>
      <c r="C16" s="95"/>
    </row>
    <row r="17" spans="1:9" ht="16.149999999999999" customHeight="1" x14ac:dyDescent="0.25">
      <c r="A17" s="94" t="s">
        <v>2</v>
      </c>
      <c r="B17" s="94"/>
      <c r="C17" s="94"/>
    </row>
    <row r="18" spans="1:9" ht="16.149999999999999" customHeight="1" x14ac:dyDescent="0.25">
      <c r="A18" s="1"/>
      <c r="B18" s="1"/>
      <c r="C18" s="1"/>
    </row>
    <row r="19" spans="1:9" ht="72" customHeight="1" x14ac:dyDescent="0.25">
      <c r="A19" s="93" t="s">
        <v>155</v>
      </c>
      <c r="B19" s="93"/>
      <c r="C19" s="93"/>
    </row>
    <row r="20" spans="1:9" ht="16.149999999999999" customHeight="1" x14ac:dyDescent="0.25">
      <c r="A20" s="94" t="s">
        <v>3</v>
      </c>
      <c r="B20" s="94"/>
      <c r="C20" s="94"/>
    </row>
    <row r="21" spans="1:9" ht="16.149999999999999" customHeight="1" x14ac:dyDescent="0.25">
      <c r="A21" s="1"/>
      <c r="B21" s="1"/>
      <c r="C21" s="1"/>
    </row>
    <row r="22" spans="1:9" ht="16.149999999999999" customHeight="1" x14ac:dyDescent="0.25">
      <c r="A22" s="1"/>
      <c r="B22" s="1"/>
      <c r="C22" s="1"/>
    </row>
    <row r="23" spans="1:9" ht="51" customHeight="1" x14ac:dyDescent="0.25">
      <c r="A23" s="56" t="s">
        <v>4</v>
      </c>
      <c r="B23" s="56" t="s">
        <v>5</v>
      </c>
      <c r="C23" s="56" t="s">
        <v>139</v>
      </c>
      <c r="D23" s="57"/>
      <c r="E23" s="57"/>
      <c r="F23" s="57"/>
      <c r="G23" s="58"/>
      <c r="H23" s="58"/>
      <c r="I23" s="58"/>
    </row>
    <row r="24" spans="1:9" ht="16.149999999999999" customHeight="1" x14ac:dyDescent="0.25">
      <c r="A24" s="56">
        <v>1</v>
      </c>
      <c r="B24" s="56">
        <v>2</v>
      </c>
      <c r="C24" s="56">
        <v>3</v>
      </c>
      <c r="D24" s="57"/>
      <c r="E24" s="57"/>
      <c r="F24" s="57"/>
      <c r="G24" s="58"/>
      <c r="H24" s="58"/>
      <c r="I24" s="58"/>
    </row>
    <row r="25" spans="1:9" ht="16.899999999999999" customHeight="1" x14ac:dyDescent="0.25">
      <c r="A25" s="89" t="s">
        <v>140</v>
      </c>
      <c r="B25" s="90"/>
      <c r="C25" s="91"/>
      <c r="D25" s="57"/>
      <c r="E25" s="57"/>
      <c r="F25" s="57"/>
      <c r="G25" s="58"/>
      <c r="H25" s="58"/>
      <c r="I25" s="58"/>
    </row>
    <row r="26" spans="1:9" ht="16.899999999999999" customHeight="1" x14ac:dyDescent="0.25">
      <c r="A26" s="56">
        <v>1</v>
      </c>
      <c r="B26" s="59" t="s">
        <v>141</v>
      </c>
      <c r="C26" s="60"/>
      <c r="D26" s="57"/>
      <c r="E26" s="57"/>
      <c r="F26" s="57"/>
      <c r="G26" s="58"/>
      <c r="H26" s="58" t="s">
        <v>142</v>
      </c>
      <c r="I26" s="58"/>
    </row>
    <row r="27" spans="1:9" ht="16.899999999999999" customHeight="1" x14ac:dyDescent="0.25">
      <c r="A27" s="61" t="s">
        <v>6</v>
      </c>
      <c r="B27" s="59" t="s">
        <v>143</v>
      </c>
      <c r="C27" s="62">
        <v>0</v>
      </c>
      <c r="D27" s="63"/>
      <c r="E27" s="63"/>
      <c r="F27" s="63"/>
      <c r="G27" s="64" t="s">
        <v>144</v>
      </c>
      <c r="H27" s="64" t="s">
        <v>145</v>
      </c>
      <c r="I27" s="64" t="s">
        <v>146</v>
      </c>
    </row>
    <row r="28" spans="1:9" ht="16.899999999999999" customHeight="1" x14ac:dyDescent="0.25">
      <c r="A28" s="61" t="s">
        <v>7</v>
      </c>
      <c r="B28" s="59" t="s">
        <v>147</v>
      </c>
      <c r="C28" s="62">
        <v>0</v>
      </c>
      <c r="D28" s="63"/>
      <c r="E28" s="63"/>
      <c r="F28" s="63"/>
      <c r="G28" s="65">
        <v>2019</v>
      </c>
      <c r="H28" s="66">
        <v>106.826398641827</v>
      </c>
      <c r="I28" s="67"/>
    </row>
    <row r="29" spans="1:9" ht="16.899999999999999" customHeight="1" x14ac:dyDescent="0.25">
      <c r="A29" s="61" t="s">
        <v>8</v>
      </c>
      <c r="B29" s="59" t="s">
        <v>148</v>
      </c>
      <c r="C29" s="68">
        <f>ССР!G65*1.2</f>
        <v>1051.0652813150639</v>
      </c>
      <c r="D29" s="63"/>
      <c r="E29" s="63"/>
      <c r="F29" s="63"/>
      <c r="G29" s="65">
        <v>2020</v>
      </c>
      <c r="H29" s="66">
        <v>105.56188522495653</v>
      </c>
      <c r="I29" s="67"/>
    </row>
    <row r="30" spans="1:9" ht="16.899999999999999" customHeight="1" x14ac:dyDescent="0.25">
      <c r="A30" s="56">
        <v>2</v>
      </c>
      <c r="B30" s="59" t="s">
        <v>9</v>
      </c>
      <c r="C30" s="68">
        <f>C27+C28+C29</f>
        <v>1051.0652813150639</v>
      </c>
      <c r="D30" s="69"/>
      <c r="E30" s="70"/>
      <c r="F30" s="71"/>
      <c r="G30" s="65">
        <v>2021</v>
      </c>
      <c r="H30" s="66">
        <v>104.9354</v>
      </c>
      <c r="I30" s="67"/>
    </row>
    <row r="31" spans="1:9" ht="16.899999999999999" customHeight="1" x14ac:dyDescent="0.25">
      <c r="A31" s="61" t="s">
        <v>10</v>
      </c>
      <c r="B31" s="59" t="s">
        <v>149</v>
      </c>
      <c r="C31" s="68">
        <f>C30-ROUND(C30/1.2,5)</f>
        <v>175.17755131506385</v>
      </c>
      <c r="D31" s="63"/>
      <c r="E31" s="70"/>
      <c r="F31" s="63"/>
      <c r="G31" s="65">
        <v>2022</v>
      </c>
      <c r="H31" s="66">
        <v>114.63142733059361</v>
      </c>
      <c r="I31" s="72"/>
    </row>
    <row r="32" spans="1:9" ht="15.75" x14ac:dyDescent="0.25">
      <c r="A32" s="56">
        <v>3</v>
      </c>
      <c r="B32" s="59" t="s">
        <v>150</v>
      </c>
      <c r="C32" s="73">
        <f>C30*I37</f>
        <v>1163.0399729447524</v>
      </c>
      <c r="D32" s="63"/>
      <c r="E32" s="74"/>
      <c r="F32" s="75"/>
      <c r="G32" s="76">
        <v>2023</v>
      </c>
      <c r="H32" s="66">
        <v>109.09646626082731</v>
      </c>
      <c r="I32" s="72"/>
    </row>
    <row r="33" spans="1:9" ht="15.75" x14ac:dyDescent="0.25">
      <c r="A33" s="56"/>
      <c r="B33" s="59" t="s">
        <v>138</v>
      </c>
      <c r="C33" s="68">
        <v>0.92</v>
      </c>
      <c r="D33" s="63"/>
      <c r="E33" s="74"/>
      <c r="F33" s="75"/>
      <c r="G33" s="76"/>
      <c r="H33" s="66"/>
      <c r="I33" s="72"/>
    </row>
    <row r="34" spans="1:9" ht="15.75" x14ac:dyDescent="0.25">
      <c r="A34" s="56"/>
      <c r="B34" s="59" t="s">
        <v>151</v>
      </c>
      <c r="C34" s="73">
        <f>C32*C33</f>
        <v>1069.9967751091722</v>
      </c>
      <c r="D34" s="63"/>
      <c r="E34" s="74"/>
      <c r="F34" s="75"/>
      <c r="G34" s="76"/>
      <c r="H34" s="66"/>
      <c r="I34" s="72"/>
    </row>
    <row r="35" spans="1:9" ht="15.75" x14ac:dyDescent="0.25">
      <c r="A35" s="89" t="s">
        <v>152</v>
      </c>
      <c r="B35" s="90"/>
      <c r="C35" s="91"/>
      <c r="D35" s="57"/>
      <c r="E35" s="77"/>
      <c r="F35" s="78"/>
      <c r="G35" s="65">
        <v>2024</v>
      </c>
      <c r="H35" s="66">
        <v>109.11350326220534</v>
      </c>
      <c r="I35" s="72"/>
    </row>
    <row r="36" spans="1:9" ht="15.75" x14ac:dyDescent="0.25">
      <c r="A36" s="56">
        <v>1</v>
      </c>
      <c r="B36" s="59" t="s">
        <v>141</v>
      </c>
      <c r="C36" s="60"/>
      <c r="D36" s="57"/>
      <c r="E36" s="79"/>
      <c r="F36" s="80"/>
      <c r="G36" s="65">
        <v>2025</v>
      </c>
      <c r="H36" s="66">
        <v>107.81631706396419</v>
      </c>
      <c r="I36" s="81">
        <f>(H36+100)/200</f>
        <v>1.039081585319821</v>
      </c>
    </row>
    <row r="37" spans="1:9" ht="15.75" x14ac:dyDescent="0.25">
      <c r="A37" s="61" t="s">
        <v>6</v>
      </c>
      <c r="B37" s="59" t="s">
        <v>143</v>
      </c>
      <c r="C37" s="82">
        <f>ССР!D74+ССР!E74</f>
        <v>14866.898410762049</v>
      </c>
      <c r="D37" s="63"/>
      <c r="E37" s="79"/>
      <c r="F37" s="63"/>
      <c r="G37" s="65">
        <v>2026</v>
      </c>
      <c r="H37" s="66">
        <v>105.26289686896166</v>
      </c>
      <c r="I37" s="81">
        <f>(H37+100)/200*H36/100</f>
        <v>1.1065344785145874</v>
      </c>
    </row>
    <row r="38" spans="1:9" ht="15.75" x14ac:dyDescent="0.25">
      <c r="A38" s="61" t="s">
        <v>7</v>
      </c>
      <c r="B38" s="59" t="s">
        <v>147</v>
      </c>
      <c r="C38" s="82">
        <v>0</v>
      </c>
      <c r="D38" s="63"/>
      <c r="E38" s="79"/>
      <c r="F38" s="63"/>
      <c r="G38" s="65">
        <v>2027</v>
      </c>
      <c r="H38" s="66">
        <v>104.42089798933949</v>
      </c>
      <c r="I38" s="81">
        <f>(H38+100)/200*H37/100*H36/100</f>
        <v>1.1599922999352297</v>
      </c>
    </row>
    <row r="39" spans="1:9" ht="15.75" x14ac:dyDescent="0.25">
      <c r="A39" s="61" t="s">
        <v>8</v>
      </c>
      <c r="B39" s="59" t="s">
        <v>148</v>
      </c>
      <c r="C39" s="82">
        <f>ССР!G74-'Сводка затрат'!C29</f>
        <v>376.47665753701199</v>
      </c>
      <c r="D39" s="63"/>
      <c r="E39" s="79"/>
      <c r="F39" s="63"/>
      <c r="G39" s="65">
        <v>2028</v>
      </c>
      <c r="H39" s="66">
        <v>104.42089798933949</v>
      </c>
      <c r="I39" s="81">
        <f>(H39+100)/200*H38/100*H37/100*H36/100</f>
        <v>1.2112743761995592</v>
      </c>
    </row>
    <row r="40" spans="1:9" ht="15.75" x14ac:dyDescent="0.25">
      <c r="A40" s="56">
        <v>2</v>
      </c>
      <c r="B40" s="59" t="s">
        <v>9</v>
      </c>
      <c r="C40" s="82">
        <f>C37+C38+C39</f>
        <v>15243.375068299061</v>
      </c>
      <c r="D40" s="69"/>
      <c r="E40" s="74"/>
      <c r="F40" s="75"/>
      <c r="G40" s="65">
        <v>2029</v>
      </c>
      <c r="H40" s="66">
        <v>104.42089798933949</v>
      </c>
      <c r="I40" s="81">
        <f>(H40+100)/200*H39/100*H38/100*H37/100*H36/100</f>
        <v>1.26482358074235</v>
      </c>
    </row>
    <row r="41" spans="1:9" ht="15.75" x14ac:dyDescent="0.25">
      <c r="A41" s="61" t="s">
        <v>10</v>
      </c>
      <c r="B41" s="59" t="s">
        <v>149</v>
      </c>
      <c r="C41" s="68">
        <f>C40-ROUND(C40/1.2,5)</f>
        <v>2540.5625082990609</v>
      </c>
      <c r="D41" s="63"/>
      <c r="E41" s="79"/>
      <c r="F41" s="63"/>
      <c r="G41" s="57"/>
      <c r="H41" s="57"/>
      <c r="I41" s="57"/>
    </row>
    <row r="42" spans="1:9" ht="15.75" x14ac:dyDescent="0.25">
      <c r="A42" s="56">
        <v>3</v>
      </c>
      <c r="B42" s="59" t="s">
        <v>150</v>
      </c>
      <c r="C42" s="83">
        <f>C40*I38</f>
        <v>17682.197704251568</v>
      </c>
      <c r="D42" s="63"/>
      <c r="E42" s="74"/>
      <c r="F42" s="75"/>
      <c r="G42" s="57"/>
      <c r="H42" s="57"/>
      <c r="I42" s="57"/>
    </row>
    <row r="43" spans="1:9" ht="15.75" x14ac:dyDescent="0.25">
      <c r="A43" s="56"/>
      <c r="B43" s="59" t="s">
        <v>138</v>
      </c>
      <c r="C43" s="68">
        <f>C33</f>
        <v>0.92</v>
      </c>
      <c r="D43" s="63"/>
      <c r="E43" s="74"/>
      <c r="F43" s="75"/>
      <c r="G43" s="57"/>
      <c r="H43" s="57"/>
      <c r="I43" s="57"/>
    </row>
    <row r="44" spans="1:9" ht="15.75" x14ac:dyDescent="0.25">
      <c r="A44" s="56"/>
      <c r="B44" s="59" t="s">
        <v>151</v>
      </c>
      <c r="C44" s="73">
        <f>C42*C43</f>
        <v>16267.621887911444</v>
      </c>
      <c r="D44" s="63"/>
      <c r="E44" s="74"/>
      <c r="F44" s="75"/>
      <c r="G44" s="57"/>
      <c r="H44" s="57"/>
      <c r="I44" s="57"/>
    </row>
    <row r="45" spans="1:9" ht="15.75" x14ac:dyDescent="0.25">
      <c r="A45" s="56"/>
      <c r="B45" s="59"/>
      <c r="C45" s="82"/>
      <c r="D45" s="63"/>
      <c r="E45" s="84"/>
      <c r="F45" s="63"/>
      <c r="G45" s="57"/>
      <c r="H45" s="57"/>
      <c r="I45" s="57"/>
    </row>
    <row r="46" spans="1:9" ht="15.75" x14ac:dyDescent="0.25">
      <c r="A46" s="56"/>
      <c r="B46" s="59" t="s">
        <v>153</v>
      </c>
      <c r="C46" s="85">
        <f>C34+C44</f>
        <v>17337.618663020618</v>
      </c>
      <c r="D46" s="63"/>
      <c r="E46" s="74"/>
      <c r="F46" s="75"/>
      <c r="G46" s="57"/>
      <c r="H46" s="57"/>
      <c r="I46" s="86"/>
    </row>
    <row r="47" spans="1:9" ht="15.75" x14ac:dyDescent="0.25">
      <c r="A47" s="58"/>
      <c r="B47" s="58"/>
      <c r="C47" s="58"/>
      <c r="D47" s="86"/>
      <c r="E47" s="57"/>
      <c r="F47" s="80"/>
      <c r="G47" s="57"/>
      <c r="H47" s="57"/>
      <c r="I47" s="57"/>
    </row>
    <row r="48" spans="1:9" ht="15.75" x14ac:dyDescent="0.25">
      <c r="A48" s="87" t="s">
        <v>154</v>
      </c>
      <c r="B48" s="58"/>
      <c r="C48" s="58"/>
      <c r="D48" s="57"/>
      <c r="E48" s="88"/>
      <c r="F48" s="57"/>
      <c r="G48" s="57"/>
      <c r="H48" s="57"/>
      <c r="I48" s="57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"/>
  <sheetViews>
    <sheetView zoomScale="90" zoomScaleNormal="90" workbookViewId="0">
      <selection sqref="A1:H1"/>
    </sheetView>
  </sheetViews>
  <sheetFormatPr defaultColWidth="9.140625" defaultRowHeight="15" x14ac:dyDescent="0.25"/>
  <cols>
    <col min="1" max="1" width="60.42578125" style="18" customWidth="1"/>
    <col min="2" max="3" width="13.7109375" style="18" customWidth="1"/>
    <col min="4" max="4" width="17.140625" style="18" customWidth="1"/>
    <col min="5" max="5" width="15" style="18" customWidth="1"/>
    <col min="6" max="6" width="31" style="18" customWidth="1"/>
    <col min="7" max="7" width="25.7109375" style="18" customWidth="1"/>
    <col min="8" max="8" width="35" style="18" customWidth="1"/>
    <col min="9" max="9" width="9.140625" style="18"/>
  </cols>
  <sheetData>
    <row r="1" spans="1:8" x14ac:dyDescent="0.25">
      <c r="A1" s="109" t="s">
        <v>123</v>
      </c>
      <c r="B1" s="109"/>
      <c r="C1" s="109"/>
      <c r="D1" s="109"/>
      <c r="E1" s="109"/>
      <c r="F1" s="109"/>
      <c r="G1" s="109"/>
      <c r="H1" s="109"/>
    </row>
    <row r="3" spans="1:8" ht="44.25" customHeight="1" x14ac:dyDescent="0.25">
      <c r="A3" s="17" t="s">
        <v>124</v>
      </c>
      <c r="B3" s="17" t="s">
        <v>125</v>
      </c>
      <c r="C3" s="17" t="s">
        <v>126</v>
      </c>
      <c r="D3" s="17" t="s">
        <v>127</v>
      </c>
      <c r="E3" s="17" t="s">
        <v>128</v>
      </c>
      <c r="F3" s="17" t="s">
        <v>129</v>
      </c>
      <c r="G3" s="17" t="s">
        <v>130</v>
      </c>
      <c r="H3" s="17" t="s">
        <v>131</v>
      </c>
    </row>
    <row r="4" spans="1:8" ht="39" customHeight="1" x14ac:dyDescent="0.25">
      <c r="A4" s="29" t="s">
        <v>132</v>
      </c>
      <c r="B4" s="30" t="s">
        <v>112</v>
      </c>
      <c r="C4" s="42">
        <v>0.81130468749999995</v>
      </c>
      <c r="D4" s="31">
        <v>5103.9171675885</v>
      </c>
      <c r="E4" s="30">
        <v>6</v>
      </c>
      <c r="F4" s="30"/>
      <c r="G4" s="42">
        <v>4140.8319226762997</v>
      </c>
      <c r="H4" s="32"/>
    </row>
    <row r="5" spans="1:8" ht="39" customHeight="1" x14ac:dyDescent="0.25">
      <c r="A5" s="29" t="s">
        <v>133</v>
      </c>
      <c r="B5" s="30" t="s">
        <v>112</v>
      </c>
      <c r="C5" s="42">
        <v>0.23659374999999999</v>
      </c>
      <c r="D5" s="31">
        <v>818.22700652441995</v>
      </c>
      <c r="E5" s="30">
        <v>6</v>
      </c>
      <c r="F5" s="30"/>
      <c r="G5" s="42">
        <v>193.58739582489</v>
      </c>
      <c r="H5" s="32"/>
    </row>
    <row r="6" spans="1:8" ht="39" customHeight="1" x14ac:dyDescent="0.25">
      <c r="A6" s="29" t="s">
        <v>134</v>
      </c>
      <c r="B6" s="30" t="s">
        <v>112</v>
      </c>
      <c r="C6" s="42">
        <v>0.71235294117646997</v>
      </c>
      <c r="D6" s="31">
        <v>1662.7573397988001</v>
      </c>
      <c r="E6" s="30">
        <v>0.4</v>
      </c>
      <c r="F6" s="30"/>
      <c r="G6" s="42">
        <v>1184.4700814683999</v>
      </c>
      <c r="H6" s="32"/>
    </row>
    <row r="7" spans="1:8" ht="39" customHeight="1" x14ac:dyDescent="0.25">
      <c r="A7" s="29" t="s">
        <v>135</v>
      </c>
      <c r="B7" s="30" t="s">
        <v>112</v>
      </c>
      <c r="C7" s="42">
        <v>4.1176470588235002E-2</v>
      </c>
      <c r="D7" s="31">
        <v>1363.9187907776</v>
      </c>
      <c r="E7" s="30">
        <v>0.4</v>
      </c>
      <c r="F7" s="30"/>
      <c r="G7" s="42">
        <v>56.161361973195</v>
      </c>
      <c r="H7" s="32"/>
    </row>
    <row r="8" spans="1:8" ht="39" customHeight="1" x14ac:dyDescent="0.25">
      <c r="A8" s="29" t="s">
        <v>136</v>
      </c>
      <c r="B8" s="30" t="s">
        <v>112</v>
      </c>
      <c r="C8" s="42">
        <v>0.62176470588235</v>
      </c>
      <c r="D8" s="31">
        <v>1049.6719013825</v>
      </c>
      <c r="E8" s="30">
        <v>0.4</v>
      </c>
      <c r="F8" s="30"/>
      <c r="G8" s="42">
        <v>652.64894103606002</v>
      </c>
      <c r="H8" s="32"/>
    </row>
    <row r="9" spans="1:8" ht="39" customHeight="1" x14ac:dyDescent="0.25">
      <c r="A9" s="29" t="s">
        <v>137</v>
      </c>
      <c r="B9" s="30" t="s">
        <v>112</v>
      </c>
      <c r="C9" s="42">
        <v>0.14000000000000001</v>
      </c>
      <c r="D9" s="31">
        <v>6808.6826035618997</v>
      </c>
      <c r="E9" s="30">
        <v>0.4</v>
      </c>
      <c r="F9" s="30"/>
      <c r="G9" s="42">
        <v>953.21556449867001</v>
      </c>
      <c r="H9" s="32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4"/>
  <sheetViews>
    <sheetView zoomScale="90" zoomScaleNormal="90" workbookViewId="0">
      <selection activeCell="B20" sqref="B20"/>
    </sheetView>
  </sheetViews>
  <sheetFormatPr defaultColWidth="8.7109375" defaultRowHeight="15.75" x14ac:dyDescent="0.25"/>
  <cols>
    <col min="1" max="1" width="10.7109375" style="5" customWidth="1"/>
    <col min="2" max="2" width="66.28515625" style="5" customWidth="1"/>
    <col min="3" max="3" width="66.7109375" style="5" customWidth="1"/>
    <col min="4" max="4" width="21.7109375" style="5" customWidth="1"/>
    <col min="5" max="5" width="21.140625" style="5" customWidth="1"/>
    <col min="6" max="6" width="23" style="5" customWidth="1"/>
    <col min="7" max="7" width="16.7109375" style="5" customWidth="1"/>
    <col min="8" max="8" width="17.42578125" style="5" customWidth="1"/>
    <col min="9" max="9" width="8.7109375" style="5"/>
  </cols>
  <sheetData>
    <row r="1" spans="1:8" x14ac:dyDescent="0.25">
      <c r="A1" s="4"/>
      <c r="B1" s="4"/>
      <c r="C1" s="4"/>
      <c r="D1" s="4"/>
      <c r="E1" s="4"/>
      <c r="F1" s="4"/>
      <c r="G1" s="4"/>
      <c r="H1" s="4"/>
    </row>
    <row r="2" spans="1:8" x14ac:dyDescent="0.25">
      <c r="A2" s="1"/>
      <c r="B2" s="1"/>
      <c r="C2" s="1"/>
      <c r="D2" s="1"/>
      <c r="E2" s="1"/>
      <c r="F2" s="1"/>
      <c r="G2" s="1"/>
      <c r="H2" s="1"/>
    </row>
    <row r="3" spans="1:8" x14ac:dyDescent="0.25">
      <c r="A3" s="2"/>
      <c r="B3" s="2"/>
      <c r="C3" s="2"/>
      <c r="E3" s="2"/>
      <c r="F3" s="2"/>
      <c r="G3" s="2"/>
      <c r="H3" s="2"/>
    </row>
    <row r="4" spans="1:8" x14ac:dyDescent="0.25">
      <c r="A4" s="1"/>
      <c r="B4" s="1"/>
      <c r="C4" s="1"/>
      <c r="D4" s="1"/>
      <c r="E4" s="1"/>
      <c r="F4" s="1"/>
      <c r="G4" s="1"/>
      <c r="H4" s="1"/>
    </row>
    <row r="5" spans="1:8" x14ac:dyDescent="0.25">
      <c r="A5" s="1"/>
      <c r="B5" s="1"/>
      <c r="C5" s="1"/>
      <c r="D5" s="1"/>
      <c r="E5" s="1"/>
      <c r="F5" s="1"/>
      <c r="G5" s="1"/>
      <c r="H5" s="1"/>
    </row>
    <row r="6" spans="1:8" x14ac:dyDescent="0.25">
      <c r="A6" s="1"/>
      <c r="B6" s="1"/>
      <c r="C6" s="27"/>
      <c r="D6" s="1"/>
      <c r="E6" s="1"/>
      <c r="F6" s="1"/>
      <c r="G6" s="1"/>
      <c r="H6" s="1"/>
    </row>
    <row r="7" spans="1:8" x14ac:dyDescent="0.25">
      <c r="A7" s="1"/>
      <c r="B7" s="1"/>
      <c r="C7" s="1"/>
      <c r="D7" s="1"/>
      <c r="E7" s="1"/>
      <c r="F7" s="1"/>
      <c r="G7" s="1"/>
      <c r="H7" s="1"/>
    </row>
    <row r="8" spans="1:8" x14ac:dyDescent="0.25">
      <c r="A8" s="2"/>
      <c r="B8" s="2"/>
      <c r="C8" s="2"/>
      <c r="E8" s="2"/>
      <c r="F8" s="2"/>
      <c r="G8" s="2"/>
      <c r="H8" s="2"/>
    </row>
    <row r="9" spans="1:8" x14ac:dyDescent="0.25">
      <c r="A9" s="1"/>
      <c r="B9" s="1"/>
      <c r="C9" s="1"/>
      <c r="D9" s="1"/>
      <c r="E9" s="1"/>
      <c r="F9" s="1"/>
      <c r="G9" s="1"/>
      <c r="H9" s="1"/>
    </row>
    <row r="10" spans="1:8" x14ac:dyDescent="0.25">
      <c r="A10" s="1"/>
      <c r="B10" s="1"/>
      <c r="C10" s="1"/>
      <c r="D10" s="1"/>
      <c r="E10" s="1"/>
      <c r="F10" s="1"/>
      <c r="G10" s="1"/>
      <c r="H10" s="1"/>
    </row>
    <row r="11" spans="1:8" x14ac:dyDescent="0.25">
      <c r="A11" s="3"/>
      <c r="B11" s="3"/>
      <c r="C11" s="38" t="s">
        <v>11</v>
      </c>
      <c r="E11" s="3"/>
      <c r="F11" s="3"/>
      <c r="G11" s="3"/>
      <c r="H11" s="3"/>
    </row>
    <row r="12" spans="1:8" x14ac:dyDescent="0.25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25">
      <c r="A13" s="93" t="s">
        <v>155</v>
      </c>
      <c r="B13" s="93"/>
      <c r="C13" s="93"/>
      <c r="D13" s="93"/>
      <c r="E13" s="93"/>
      <c r="F13" s="93"/>
      <c r="G13" s="93"/>
      <c r="H13" s="93"/>
    </row>
    <row r="14" spans="1:8" x14ac:dyDescent="0.25">
      <c r="A14" s="14"/>
      <c r="B14" s="14"/>
      <c r="C14" s="2" t="s">
        <v>3</v>
      </c>
      <c r="E14" s="14"/>
      <c r="F14" s="14"/>
      <c r="G14" s="14"/>
      <c r="H14" s="14"/>
    </row>
    <row r="15" spans="1:8" x14ac:dyDescent="0.25">
      <c r="A15" s="1"/>
      <c r="B15" s="1"/>
      <c r="C15" s="1"/>
      <c r="D15" s="1"/>
      <c r="E15" s="28"/>
      <c r="F15" s="1"/>
      <c r="G15" s="1"/>
      <c r="H15" s="1"/>
    </row>
    <row r="16" spans="1:8" x14ac:dyDescent="0.25">
      <c r="A16" s="1" t="s">
        <v>12</v>
      </c>
      <c r="B16" s="1"/>
      <c r="C16" s="1"/>
      <c r="D16" s="1"/>
      <c r="E16" s="1"/>
      <c r="F16" s="1"/>
      <c r="G16" s="1"/>
      <c r="H16" s="36"/>
    </row>
    <row r="17" spans="1:8" x14ac:dyDescent="0.25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25">
      <c r="A18" s="96" t="s">
        <v>4</v>
      </c>
      <c r="B18" s="96" t="s">
        <v>13</v>
      </c>
      <c r="C18" s="96" t="s">
        <v>14</v>
      </c>
      <c r="D18" s="97" t="s">
        <v>15</v>
      </c>
      <c r="E18" s="98"/>
      <c r="F18" s="98"/>
      <c r="G18" s="98"/>
      <c r="H18" s="99"/>
    </row>
    <row r="19" spans="1:8" ht="85.15" customHeight="1" x14ac:dyDescent="0.25">
      <c r="A19" s="96"/>
      <c r="B19" s="96"/>
      <c r="C19" s="96"/>
      <c r="D19" s="15" t="s">
        <v>16</v>
      </c>
      <c r="E19" s="15" t="s">
        <v>17</v>
      </c>
      <c r="F19" s="15" t="s">
        <v>18</v>
      </c>
      <c r="G19" s="15" t="s">
        <v>19</v>
      </c>
      <c r="H19" s="15" t="s">
        <v>20</v>
      </c>
    </row>
    <row r="20" spans="1:8" x14ac:dyDescent="0.25">
      <c r="A20" s="6">
        <v>1</v>
      </c>
      <c r="B20" s="6">
        <v>2</v>
      </c>
      <c r="C20" s="16">
        <v>3</v>
      </c>
      <c r="D20" s="15">
        <v>4</v>
      </c>
      <c r="E20" s="15">
        <v>5</v>
      </c>
      <c r="F20" s="15">
        <v>6</v>
      </c>
      <c r="G20" s="15">
        <v>7</v>
      </c>
      <c r="H20" s="15">
        <v>8</v>
      </c>
    </row>
    <row r="21" spans="1:8" ht="16.899999999999999" customHeight="1" x14ac:dyDescent="0.25">
      <c r="A21" s="13"/>
      <c r="B21" s="9"/>
      <c r="C21" s="11" t="s">
        <v>21</v>
      </c>
      <c r="D21" s="22"/>
      <c r="E21" s="22"/>
      <c r="F21" s="22"/>
      <c r="G21" s="22"/>
      <c r="H21" s="22"/>
    </row>
    <row r="22" spans="1:8" x14ac:dyDescent="0.25">
      <c r="A22" s="13"/>
      <c r="B22" s="6"/>
      <c r="C22" s="37"/>
      <c r="D22" s="41"/>
      <c r="E22" s="41"/>
      <c r="F22" s="41"/>
      <c r="G22" s="22"/>
      <c r="H22" s="22">
        <f>SUM(D22:G22)</f>
        <v>0</v>
      </c>
    </row>
    <row r="23" spans="1:8" ht="16.899999999999999" customHeight="1" x14ac:dyDescent="0.25">
      <c r="A23" s="6"/>
      <c r="B23" s="9"/>
      <c r="C23" s="11" t="s">
        <v>22</v>
      </c>
      <c r="D23" s="22">
        <f>SUM(D22:D22)</f>
        <v>0</v>
      </c>
      <c r="E23" s="22">
        <f>SUM(E22:E22)</f>
        <v>0</v>
      </c>
      <c r="F23" s="22">
        <f>SUM(F22:F22)</f>
        <v>0</v>
      </c>
      <c r="G23" s="22">
        <f>SUM(G22:G22)</f>
        <v>0</v>
      </c>
      <c r="H23" s="22">
        <f>SUM(D23:G23)</f>
        <v>0</v>
      </c>
    </row>
    <row r="24" spans="1:8" ht="16.899999999999999" customHeight="1" x14ac:dyDescent="0.25">
      <c r="A24" s="6"/>
      <c r="B24" s="9"/>
      <c r="C24" s="10" t="s">
        <v>23</v>
      </c>
      <c r="D24" s="22"/>
      <c r="E24" s="22"/>
      <c r="F24" s="22"/>
      <c r="G24" s="22"/>
      <c r="H24" s="22"/>
    </row>
    <row r="25" spans="1:8" s="25" customFormat="1" ht="31.5" x14ac:dyDescent="0.25">
      <c r="A25" s="6">
        <v>1</v>
      </c>
      <c r="B25" s="6" t="s">
        <v>24</v>
      </c>
      <c r="C25" s="37" t="s">
        <v>25</v>
      </c>
      <c r="D25" s="22">
        <v>5260.1412070801998</v>
      </c>
      <c r="E25" s="22">
        <v>358.22287561935002</v>
      </c>
      <c r="F25" s="22">
        <v>0</v>
      </c>
      <c r="G25" s="22">
        <v>0</v>
      </c>
      <c r="H25" s="22">
        <v>5618.3640826995997</v>
      </c>
    </row>
    <row r="26" spans="1:8" x14ac:dyDescent="0.25">
      <c r="A26" s="6">
        <v>2</v>
      </c>
      <c r="B26" s="6" t="s">
        <v>26</v>
      </c>
      <c r="C26" s="37" t="s">
        <v>27</v>
      </c>
      <c r="D26" s="22">
        <v>5512.3764705882004</v>
      </c>
      <c r="E26" s="22">
        <v>361.69411764706001</v>
      </c>
      <c r="F26" s="22">
        <v>0</v>
      </c>
      <c r="G26" s="22">
        <v>0</v>
      </c>
      <c r="H26" s="22">
        <v>5874.0705882353004</v>
      </c>
    </row>
    <row r="27" spans="1:8" ht="16.899999999999999" customHeight="1" x14ac:dyDescent="0.25">
      <c r="A27" s="6"/>
      <c r="B27" s="9"/>
      <c r="C27" s="23" t="s">
        <v>28</v>
      </c>
      <c r="D27" s="22">
        <v>10772.517677668</v>
      </c>
      <c r="E27" s="22">
        <v>719.91699326641003</v>
      </c>
      <c r="F27" s="22">
        <v>0</v>
      </c>
      <c r="G27" s="22">
        <v>0</v>
      </c>
      <c r="H27" s="22">
        <v>11492.434670934999</v>
      </c>
    </row>
    <row r="28" spans="1:8" ht="16.899999999999999" customHeight="1" x14ac:dyDescent="0.25">
      <c r="A28" s="6"/>
      <c r="B28" s="9"/>
      <c r="C28" s="10" t="s">
        <v>29</v>
      </c>
      <c r="D28" s="22"/>
      <c r="E28" s="22"/>
      <c r="F28" s="22"/>
      <c r="G28" s="22"/>
      <c r="H28" s="22"/>
    </row>
    <row r="29" spans="1:8" s="25" customFormat="1" x14ac:dyDescent="0.25">
      <c r="A29" s="24"/>
      <c r="B29" s="24"/>
      <c r="C29" s="26"/>
      <c r="D29" s="22"/>
      <c r="E29" s="22"/>
      <c r="F29" s="22"/>
      <c r="G29" s="22"/>
      <c r="H29" s="22">
        <f>SUM(D29:G29)</f>
        <v>0</v>
      </c>
    </row>
    <row r="30" spans="1:8" ht="16.899999999999999" customHeight="1" x14ac:dyDescent="0.25">
      <c r="A30" s="6"/>
      <c r="B30" s="9"/>
      <c r="C30" s="23" t="s">
        <v>30</v>
      </c>
      <c r="D30" s="22">
        <f>SUM(D29:D29)</f>
        <v>0</v>
      </c>
      <c r="E30" s="22">
        <f>SUM(E29:E29)</f>
        <v>0</v>
      </c>
      <c r="F30" s="22">
        <f>SUM(F29:F29)</f>
        <v>0</v>
      </c>
      <c r="G30" s="22">
        <f>SUM(G29:G29)</f>
        <v>0</v>
      </c>
      <c r="H30" s="22">
        <f>SUM(D30:G30)</f>
        <v>0</v>
      </c>
    </row>
    <row r="31" spans="1:8" ht="16.899999999999999" customHeight="1" x14ac:dyDescent="0.25">
      <c r="A31" s="13"/>
      <c r="B31" s="9"/>
      <c r="C31" s="11" t="s">
        <v>31</v>
      </c>
      <c r="D31" s="22"/>
      <c r="E31" s="22"/>
      <c r="F31" s="22"/>
      <c r="G31" s="22"/>
      <c r="H31" s="22"/>
    </row>
    <row r="32" spans="1:8" x14ac:dyDescent="0.25">
      <c r="A32" s="13"/>
      <c r="B32" s="6"/>
      <c r="C32" s="12"/>
      <c r="D32" s="22"/>
      <c r="E32" s="22"/>
      <c r="F32" s="22"/>
      <c r="G32" s="22"/>
      <c r="H32" s="22">
        <f>SUM(D32:G32)</f>
        <v>0</v>
      </c>
    </row>
    <row r="33" spans="1:8" ht="16.899999999999999" customHeight="1" x14ac:dyDescent="0.25">
      <c r="A33" s="6"/>
      <c r="B33" s="9"/>
      <c r="C33" s="11" t="s">
        <v>32</v>
      </c>
      <c r="D33" s="22">
        <f>SUM(D32:D32)</f>
        <v>0</v>
      </c>
      <c r="E33" s="22">
        <f>SUM(E32:E32)</f>
        <v>0</v>
      </c>
      <c r="F33" s="22">
        <f>SUM(F32:F32)</f>
        <v>0</v>
      </c>
      <c r="G33" s="22">
        <f>SUM(G32:G32)</f>
        <v>0</v>
      </c>
      <c r="H33" s="22">
        <f>SUM(D33:G33)</f>
        <v>0</v>
      </c>
    </row>
    <row r="34" spans="1:8" ht="16.899999999999999" customHeight="1" x14ac:dyDescent="0.25">
      <c r="A34" s="6"/>
      <c r="B34" s="9"/>
      <c r="C34" s="10" t="s">
        <v>33</v>
      </c>
      <c r="D34" s="22"/>
      <c r="E34" s="22"/>
      <c r="F34" s="22"/>
      <c r="G34" s="22"/>
      <c r="H34" s="22"/>
    </row>
    <row r="35" spans="1:8" s="25" customFormat="1" x14ac:dyDescent="0.25">
      <c r="A35" s="24"/>
      <c r="B35" s="24"/>
      <c r="C35" s="26"/>
      <c r="D35" s="22"/>
      <c r="E35" s="22"/>
      <c r="F35" s="22"/>
      <c r="G35" s="22"/>
      <c r="H35" s="22">
        <f>SUM(D35:G35)</f>
        <v>0</v>
      </c>
    </row>
    <row r="36" spans="1:8" ht="16.899999999999999" customHeight="1" x14ac:dyDescent="0.25">
      <c r="A36" s="6"/>
      <c r="B36" s="9"/>
      <c r="C36" s="23" t="s">
        <v>34</v>
      </c>
      <c r="D36" s="22">
        <f>SUM(D35:D35)</f>
        <v>0</v>
      </c>
      <c r="E36" s="22">
        <f>SUM(E35:E35)</f>
        <v>0</v>
      </c>
      <c r="F36" s="22">
        <f>SUM(F35:F35)</f>
        <v>0</v>
      </c>
      <c r="G36" s="22">
        <f>SUM(G35:G35)</f>
        <v>0</v>
      </c>
      <c r="H36" s="22">
        <f>SUM(D36:G36)</f>
        <v>0</v>
      </c>
    </row>
    <row r="37" spans="1:8" ht="34.15" customHeight="1" x14ac:dyDescent="0.25">
      <c r="A37" s="6"/>
      <c r="B37" s="9"/>
      <c r="C37" s="10" t="s">
        <v>35</v>
      </c>
      <c r="D37" s="22"/>
      <c r="E37" s="22"/>
      <c r="F37" s="22"/>
      <c r="G37" s="22"/>
      <c r="H37" s="22"/>
    </row>
    <row r="38" spans="1:8" s="25" customFormat="1" x14ac:dyDescent="0.25">
      <c r="A38" s="24"/>
      <c r="B38" s="24"/>
      <c r="C38" s="26"/>
      <c r="D38" s="22"/>
      <c r="E38" s="22"/>
      <c r="F38" s="22"/>
      <c r="G38" s="22"/>
      <c r="H38" s="22">
        <f>SUM(D38:G38)</f>
        <v>0</v>
      </c>
    </row>
    <row r="39" spans="1:8" ht="16.899999999999999" customHeight="1" x14ac:dyDescent="0.25">
      <c r="A39" s="6"/>
      <c r="B39" s="9"/>
      <c r="C39" s="23" t="s">
        <v>36</v>
      </c>
      <c r="D39" s="22">
        <f>SUM(D38:D38)</f>
        <v>0</v>
      </c>
      <c r="E39" s="22">
        <f>SUM(E38:E38)</f>
        <v>0</v>
      </c>
      <c r="F39" s="22">
        <f>SUM(F38:F38)</f>
        <v>0</v>
      </c>
      <c r="G39" s="22">
        <f>SUM(G38:G38)</f>
        <v>0</v>
      </c>
      <c r="H39" s="22">
        <f>SUM(D39:G39)</f>
        <v>0</v>
      </c>
    </row>
    <row r="40" spans="1:8" ht="16.899999999999999" customHeight="1" x14ac:dyDescent="0.25">
      <c r="A40" s="6"/>
      <c r="B40" s="9"/>
      <c r="C40" s="10" t="s">
        <v>37</v>
      </c>
      <c r="D40" s="22"/>
      <c r="E40" s="22"/>
      <c r="F40" s="22"/>
      <c r="G40" s="22"/>
      <c r="H40" s="22"/>
    </row>
    <row r="41" spans="1:8" s="25" customFormat="1" x14ac:dyDescent="0.25">
      <c r="A41" s="24"/>
      <c r="B41" s="24"/>
      <c r="C41" s="26"/>
      <c r="D41" s="22"/>
      <c r="E41" s="22"/>
      <c r="F41" s="22"/>
      <c r="G41" s="22"/>
      <c r="H41" s="22">
        <f>SUM(D41:G41)</f>
        <v>0</v>
      </c>
    </row>
    <row r="42" spans="1:8" ht="16.899999999999999" customHeight="1" x14ac:dyDescent="0.25">
      <c r="A42" s="6"/>
      <c r="B42" s="9"/>
      <c r="C42" s="23" t="s">
        <v>38</v>
      </c>
      <c r="D42" s="22">
        <f>SUM(D41:D41)</f>
        <v>0</v>
      </c>
      <c r="E42" s="22">
        <f>SUM(E41:E41)</f>
        <v>0</v>
      </c>
      <c r="F42" s="22">
        <f>SUM(F41:F41)</f>
        <v>0</v>
      </c>
      <c r="G42" s="22">
        <f>SUM(G41:G41)</f>
        <v>0</v>
      </c>
      <c r="H42" s="22">
        <f>SUM(D42:G42)</f>
        <v>0</v>
      </c>
    </row>
    <row r="43" spans="1:8" ht="16.899999999999999" customHeight="1" x14ac:dyDescent="0.25">
      <c r="A43" s="6"/>
      <c r="B43" s="9"/>
      <c r="C43" s="9" t="s">
        <v>39</v>
      </c>
      <c r="D43" s="22">
        <v>10772.517677668</v>
      </c>
      <c r="E43" s="22">
        <v>719.91699326641003</v>
      </c>
      <c r="F43" s="22">
        <v>0</v>
      </c>
      <c r="G43" s="22">
        <v>0</v>
      </c>
      <c r="H43" s="22">
        <v>11492.434670934999</v>
      </c>
    </row>
    <row r="44" spans="1:8" ht="16.899999999999999" customHeight="1" x14ac:dyDescent="0.25">
      <c r="A44" s="6"/>
      <c r="B44" s="9"/>
      <c r="C44" s="10" t="s">
        <v>40</v>
      </c>
      <c r="D44" s="22"/>
      <c r="E44" s="22"/>
      <c r="F44" s="22"/>
      <c r="G44" s="22"/>
      <c r="H44" s="22"/>
    </row>
    <row r="45" spans="1:8" ht="31.5" x14ac:dyDescent="0.25">
      <c r="A45" s="6">
        <v>3</v>
      </c>
      <c r="B45" s="6" t="s">
        <v>41</v>
      </c>
      <c r="C45" s="37" t="s">
        <v>42</v>
      </c>
      <c r="D45" s="22">
        <v>105.2028241416</v>
      </c>
      <c r="E45" s="22">
        <v>7.164457512387</v>
      </c>
      <c r="F45" s="22">
        <v>0</v>
      </c>
      <c r="G45" s="22">
        <v>0</v>
      </c>
      <c r="H45" s="22">
        <v>112.36728165399001</v>
      </c>
    </row>
    <row r="46" spans="1:8" ht="31.5" x14ac:dyDescent="0.25">
      <c r="A46" s="6">
        <v>4</v>
      </c>
      <c r="B46" s="6" t="s">
        <v>41</v>
      </c>
      <c r="C46" s="37" t="s">
        <v>43</v>
      </c>
      <c r="D46" s="22">
        <v>110.24752941176</v>
      </c>
      <c r="E46" s="22">
        <v>7.2338823529412002</v>
      </c>
      <c r="F46" s="22">
        <v>0</v>
      </c>
      <c r="G46" s="22">
        <v>0</v>
      </c>
      <c r="H46" s="22">
        <v>117.48141176471</v>
      </c>
    </row>
    <row r="47" spans="1:8" ht="16.899999999999999" customHeight="1" x14ac:dyDescent="0.25">
      <c r="A47" s="6"/>
      <c r="B47" s="9"/>
      <c r="C47" s="23" t="s">
        <v>44</v>
      </c>
      <c r="D47" s="22">
        <v>215.45035355337001</v>
      </c>
      <c r="E47" s="22">
        <v>14.398339865327999</v>
      </c>
      <c r="F47" s="22">
        <v>0</v>
      </c>
      <c r="G47" s="22">
        <v>0</v>
      </c>
      <c r="H47" s="22">
        <v>229.84869341870001</v>
      </c>
    </row>
    <row r="48" spans="1:8" ht="16.899999999999999" customHeight="1" x14ac:dyDescent="0.25">
      <c r="A48" s="6"/>
      <c r="B48" s="9"/>
      <c r="C48" s="9" t="s">
        <v>45</v>
      </c>
      <c r="D48" s="22">
        <v>10987.968031222001</v>
      </c>
      <c r="E48" s="22">
        <v>734.31533313173998</v>
      </c>
      <c r="F48" s="22">
        <v>0</v>
      </c>
      <c r="G48" s="22">
        <v>0</v>
      </c>
      <c r="H48" s="22">
        <v>11722.283364354</v>
      </c>
    </row>
    <row r="49" spans="1:8" ht="16.899999999999999" customHeight="1" x14ac:dyDescent="0.25">
      <c r="A49" s="6"/>
      <c r="B49" s="9"/>
      <c r="C49" s="9" t="s">
        <v>46</v>
      </c>
      <c r="D49" s="22"/>
      <c r="E49" s="22"/>
      <c r="F49" s="22"/>
      <c r="G49" s="22"/>
      <c r="H49" s="22"/>
    </row>
    <row r="50" spans="1:8" x14ac:dyDescent="0.25">
      <c r="A50" s="6">
        <v>5</v>
      </c>
      <c r="B50" s="6" t="s">
        <v>47</v>
      </c>
      <c r="C50" s="7" t="s">
        <v>48</v>
      </c>
      <c r="D50" s="22">
        <v>0</v>
      </c>
      <c r="E50" s="22">
        <v>0</v>
      </c>
      <c r="F50" s="22">
        <v>0</v>
      </c>
      <c r="G50" s="22">
        <v>17.083654276929</v>
      </c>
      <c r="H50" s="22">
        <v>17.083654276929</v>
      </c>
    </row>
    <row r="51" spans="1:8" ht="31.5" x14ac:dyDescent="0.25">
      <c r="A51" s="6">
        <v>6</v>
      </c>
      <c r="B51" s="6" t="s">
        <v>49</v>
      </c>
      <c r="C51" s="7" t="s">
        <v>50</v>
      </c>
      <c r="D51" s="22">
        <v>140.03547921488999</v>
      </c>
      <c r="E51" s="22">
        <v>9.5366093947385</v>
      </c>
      <c r="F51" s="22">
        <v>0</v>
      </c>
      <c r="G51" s="22">
        <v>0</v>
      </c>
      <c r="H51" s="22">
        <v>149.57208860962999</v>
      </c>
    </row>
    <row r="52" spans="1:8" x14ac:dyDescent="0.25">
      <c r="A52" s="6">
        <v>7</v>
      </c>
      <c r="B52" s="6" t="s">
        <v>51</v>
      </c>
      <c r="C52" s="7" t="s">
        <v>52</v>
      </c>
      <c r="D52" s="22">
        <v>0</v>
      </c>
      <c r="E52" s="22">
        <v>0</v>
      </c>
      <c r="F52" s="22">
        <v>0</v>
      </c>
      <c r="G52" s="22">
        <v>80.213782734375002</v>
      </c>
      <c r="H52" s="22">
        <v>80.213782734375002</v>
      </c>
    </row>
    <row r="53" spans="1:8" x14ac:dyDescent="0.25">
      <c r="A53" s="6">
        <v>8</v>
      </c>
      <c r="B53" s="6" t="s">
        <v>53</v>
      </c>
      <c r="C53" s="7" t="s">
        <v>54</v>
      </c>
      <c r="D53" s="22">
        <v>0</v>
      </c>
      <c r="E53" s="22">
        <v>0</v>
      </c>
      <c r="F53" s="22">
        <v>0</v>
      </c>
      <c r="G53" s="22">
        <v>8.1735294117647008</v>
      </c>
      <c r="H53" s="22">
        <v>8.1735294117647008</v>
      </c>
    </row>
    <row r="54" spans="1:8" ht="31.5" x14ac:dyDescent="0.25">
      <c r="A54" s="6">
        <v>9</v>
      </c>
      <c r="B54" s="6" t="s">
        <v>49</v>
      </c>
      <c r="C54" s="7" t="s">
        <v>55</v>
      </c>
      <c r="D54" s="22">
        <v>146.7504864</v>
      </c>
      <c r="E54" s="22">
        <v>9.6290207999999993</v>
      </c>
      <c r="F54" s="22">
        <v>0</v>
      </c>
      <c r="G54" s="22">
        <v>5.3735294117647001</v>
      </c>
      <c r="H54" s="22">
        <v>161.75303661176</v>
      </c>
    </row>
    <row r="55" spans="1:8" x14ac:dyDescent="0.25">
      <c r="A55" s="6">
        <v>10</v>
      </c>
      <c r="B55" s="6"/>
      <c r="C55" s="7" t="s">
        <v>56</v>
      </c>
      <c r="D55" s="22">
        <v>0</v>
      </c>
      <c r="E55" s="22">
        <v>0</v>
      </c>
      <c r="F55" s="22">
        <v>0</v>
      </c>
      <c r="G55" s="22">
        <v>168.23697592690999</v>
      </c>
      <c r="H55" s="22">
        <v>168.23697592690999</v>
      </c>
    </row>
    <row r="56" spans="1:8" ht="16.899999999999999" customHeight="1" x14ac:dyDescent="0.25">
      <c r="A56" s="6"/>
      <c r="B56" s="9"/>
      <c r="C56" s="9" t="s">
        <v>57</v>
      </c>
      <c r="D56" s="22">
        <v>286.78596561489002</v>
      </c>
      <c r="E56" s="22">
        <v>19.165630194738998</v>
      </c>
      <c r="F56" s="22">
        <v>0</v>
      </c>
      <c r="G56" s="22">
        <v>279.08147176173998</v>
      </c>
      <c r="H56" s="22">
        <v>585.03306757137</v>
      </c>
    </row>
    <row r="57" spans="1:8" ht="16.899999999999999" customHeight="1" x14ac:dyDescent="0.25">
      <c r="A57" s="6"/>
      <c r="B57" s="9"/>
      <c r="C57" s="9" t="s">
        <v>58</v>
      </c>
      <c r="D57" s="22">
        <v>11274.753996837</v>
      </c>
      <c r="E57" s="22">
        <v>753.48096332647003</v>
      </c>
      <c r="F57" s="22">
        <v>0</v>
      </c>
      <c r="G57" s="22">
        <v>279.08147176173998</v>
      </c>
      <c r="H57" s="22">
        <v>12307.316431925001</v>
      </c>
    </row>
    <row r="58" spans="1:8" ht="16.899999999999999" customHeight="1" x14ac:dyDescent="0.25">
      <c r="A58" s="6"/>
      <c r="B58" s="9"/>
      <c r="C58" s="9" t="s">
        <v>59</v>
      </c>
      <c r="D58" s="22"/>
      <c r="E58" s="22"/>
      <c r="F58" s="22"/>
      <c r="G58" s="22"/>
      <c r="H58" s="22"/>
    </row>
    <row r="59" spans="1:8" x14ac:dyDescent="0.25">
      <c r="A59" s="6"/>
      <c r="B59" s="6"/>
      <c r="C59" s="7"/>
      <c r="D59" s="22"/>
      <c r="E59" s="22"/>
      <c r="F59" s="22"/>
      <c r="G59" s="22"/>
      <c r="H59" s="22">
        <f>SUM(D59:G59)</f>
        <v>0</v>
      </c>
    </row>
    <row r="60" spans="1:8" ht="16.899999999999999" customHeight="1" x14ac:dyDescent="0.25">
      <c r="A60" s="6"/>
      <c r="B60" s="9"/>
      <c r="C60" s="9" t="s">
        <v>60</v>
      </c>
      <c r="D60" s="22">
        <f>SUM(D59:D59)</f>
        <v>0</v>
      </c>
      <c r="E60" s="22">
        <f>SUM(E59:E59)</f>
        <v>0</v>
      </c>
      <c r="F60" s="22">
        <f>SUM(F59:F59)</f>
        <v>0</v>
      </c>
      <c r="G60" s="22">
        <f>SUM(G59:G59)</f>
        <v>0</v>
      </c>
      <c r="H60" s="22">
        <f>SUM(D60:G60)</f>
        <v>0</v>
      </c>
    </row>
    <row r="61" spans="1:8" ht="16.899999999999999" customHeight="1" x14ac:dyDescent="0.25">
      <c r="A61" s="6"/>
      <c r="B61" s="9"/>
      <c r="C61" s="9" t="s">
        <v>61</v>
      </c>
      <c r="D61" s="22">
        <v>11274.753996837</v>
      </c>
      <c r="E61" s="22">
        <v>753.48096332647003</v>
      </c>
      <c r="F61" s="22">
        <v>0</v>
      </c>
      <c r="G61" s="22">
        <v>279.08147176173998</v>
      </c>
      <c r="H61" s="22">
        <v>12307.316431925001</v>
      </c>
    </row>
    <row r="62" spans="1:8" ht="153" customHeight="1" x14ac:dyDescent="0.25">
      <c r="A62" s="6"/>
      <c r="B62" s="9"/>
      <c r="C62" s="9" t="s">
        <v>62</v>
      </c>
      <c r="D62" s="22"/>
      <c r="E62" s="22"/>
      <c r="F62" s="22"/>
      <c r="G62" s="22"/>
      <c r="H62" s="22"/>
    </row>
    <row r="63" spans="1:8" x14ac:dyDescent="0.25">
      <c r="A63" s="6">
        <v>11</v>
      </c>
      <c r="B63" s="6" t="s">
        <v>63</v>
      </c>
      <c r="C63" s="7" t="s">
        <v>64</v>
      </c>
      <c r="D63" s="22">
        <v>0</v>
      </c>
      <c r="E63" s="22">
        <v>0</v>
      </c>
      <c r="F63" s="22">
        <v>0</v>
      </c>
      <c r="G63" s="22">
        <v>323.84542903084002</v>
      </c>
      <c r="H63" s="22">
        <v>323.84542903084002</v>
      </c>
    </row>
    <row r="64" spans="1:8" x14ac:dyDescent="0.25">
      <c r="A64" s="6">
        <v>12</v>
      </c>
      <c r="B64" s="6" t="s">
        <v>77</v>
      </c>
      <c r="C64" s="7" t="s">
        <v>64</v>
      </c>
      <c r="D64" s="22">
        <v>0</v>
      </c>
      <c r="E64" s="22">
        <v>0</v>
      </c>
      <c r="F64" s="22">
        <v>0</v>
      </c>
      <c r="G64" s="22">
        <v>552.04230539837999</v>
      </c>
      <c r="H64" s="22">
        <v>552.04230539837999</v>
      </c>
    </row>
    <row r="65" spans="1:8" ht="16.899999999999999" customHeight="1" x14ac:dyDescent="0.25">
      <c r="A65" s="6"/>
      <c r="B65" s="9"/>
      <c r="C65" s="9" t="s">
        <v>76</v>
      </c>
      <c r="D65" s="22">
        <v>0</v>
      </c>
      <c r="E65" s="22">
        <v>0</v>
      </c>
      <c r="F65" s="22">
        <v>0</v>
      </c>
      <c r="G65" s="22">
        <v>875.88773442922002</v>
      </c>
      <c r="H65" s="22">
        <v>875.88773442922002</v>
      </c>
    </row>
    <row r="66" spans="1:8" ht="16.899999999999999" customHeight="1" x14ac:dyDescent="0.25">
      <c r="A66" s="6"/>
      <c r="B66" s="9"/>
      <c r="C66" s="9" t="s">
        <v>75</v>
      </c>
      <c r="D66" s="22">
        <v>11274.753996837</v>
      </c>
      <c r="E66" s="22">
        <v>753.48096332647003</v>
      </c>
      <c r="F66" s="22">
        <v>0</v>
      </c>
      <c r="G66" s="22">
        <v>1154.969206191</v>
      </c>
      <c r="H66" s="22">
        <v>13183.204166354</v>
      </c>
    </row>
    <row r="67" spans="1:8" ht="16.899999999999999" customHeight="1" x14ac:dyDescent="0.25">
      <c r="A67" s="6"/>
      <c r="B67" s="9"/>
      <c r="C67" s="9" t="s">
        <v>74</v>
      </c>
      <c r="D67" s="22"/>
      <c r="E67" s="22"/>
      <c r="F67" s="22"/>
      <c r="G67" s="22"/>
      <c r="H67" s="22"/>
    </row>
    <row r="68" spans="1:8" ht="34.15" customHeight="1" x14ac:dyDescent="0.25">
      <c r="A68" s="6">
        <v>13</v>
      </c>
      <c r="B68" s="6" t="s">
        <v>73</v>
      </c>
      <c r="C68" s="7" t="s">
        <v>72</v>
      </c>
      <c r="D68" s="22">
        <f>D66 * 3%</f>
        <v>338.24261990511002</v>
      </c>
      <c r="E68" s="22">
        <f>E66 * 3%</f>
        <v>22.604428899794101</v>
      </c>
      <c r="F68" s="22">
        <f>F66 * 3%</f>
        <v>0</v>
      </c>
      <c r="G68" s="22">
        <f>G66 * 3%</f>
        <v>34.649076185729996</v>
      </c>
      <c r="H68" s="22">
        <f>SUM(D68:G68)</f>
        <v>395.49612499063414</v>
      </c>
    </row>
    <row r="69" spans="1:8" ht="16.899999999999999" customHeight="1" x14ac:dyDescent="0.25">
      <c r="A69" s="6"/>
      <c r="B69" s="9"/>
      <c r="C69" s="9" t="s">
        <v>71</v>
      </c>
      <c r="D69" s="22">
        <f>D68</f>
        <v>338.24261990511002</v>
      </c>
      <c r="E69" s="22">
        <f>E68</f>
        <v>22.604428899794101</v>
      </c>
      <c r="F69" s="22">
        <f>F68</f>
        <v>0</v>
      </c>
      <c r="G69" s="22">
        <f>G68</f>
        <v>34.649076185729996</v>
      </c>
      <c r="H69" s="22">
        <f>SUM(D69:G69)</f>
        <v>395.49612499063414</v>
      </c>
    </row>
    <row r="70" spans="1:8" ht="16.899999999999999" customHeight="1" x14ac:dyDescent="0.25">
      <c r="A70" s="6"/>
      <c r="B70" s="9"/>
      <c r="C70" s="9" t="s">
        <v>70</v>
      </c>
      <c r="D70" s="22">
        <f>D69 + D66</f>
        <v>11612.99661674211</v>
      </c>
      <c r="E70" s="22">
        <f>E69 + E66</f>
        <v>776.08539222626416</v>
      </c>
      <c r="F70" s="22">
        <f>F69 + F66</f>
        <v>0</v>
      </c>
      <c r="G70" s="22">
        <f>G69 + G66</f>
        <v>1189.6182823767299</v>
      </c>
      <c r="H70" s="22">
        <f>SUM(D70:G70)</f>
        <v>13578.700291345105</v>
      </c>
    </row>
    <row r="71" spans="1:8" ht="16.899999999999999" customHeight="1" x14ac:dyDescent="0.25">
      <c r="A71" s="6"/>
      <c r="B71" s="9"/>
      <c r="C71" s="9" t="s">
        <v>69</v>
      </c>
      <c r="D71" s="22"/>
      <c r="E71" s="22"/>
      <c r="F71" s="22"/>
      <c r="G71" s="22"/>
      <c r="H71" s="22"/>
    </row>
    <row r="72" spans="1:8" ht="16.899999999999999" customHeight="1" x14ac:dyDescent="0.25">
      <c r="A72" s="6">
        <v>14</v>
      </c>
      <c r="B72" s="6" t="s">
        <v>68</v>
      </c>
      <c r="C72" s="7" t="s">
        <v>67</v>
      </c>
      <c r="D72" s="22">
        <f>D70 * 20%</f>
        <v>2322.5993233484219</v>
      </c>
      <c r="E72" s="22">
        <f>E70 * 20%</f>
        <v>155.21707844525284</v>
      </c>
      <c r="F72" s="22">
        <f>F70 * 20%</f>
        <v>0</v>
      </c>
      <c r="G72" s="22">
        <f>G70 * 20%</f>
        <v>237.92365647534598</v>
      </c>
      <c r="H72" s="22">
        <f>SUM(D72:G72)</f>
        <v>2715.7400582690207</v>
      </c>
    </row>
    <row r="73" spans="1:8" ht="16.899999999999999" customHeight="1" x14ac:dyDescent="0.25">
      <c r="A73" s="6"/>
      <c r="B73" s="9"/>
      <c r="C73" s="9" t="s">
        <v>66</v>
      </c>
      <c r="D73" s="22">
        <f>D72</f>
        <v>2322.5993233484219</v>
      </c>
      <c r="E73" s="22">
        <f>E72</f>
        <v>155.21707844525284</v>
      </c>
      <c r="F73" s="22">
        <f>F72</f>
        <v>0</v>
      </c>
      <c r="G73" s="22">
        <f>G72</f>
        <v>237.92365647534598</v>
      </c>
      <c r="H73" s="22">
        <f>SUM(D73:G73)</f>
        <v>2715.7400582690207</v>
      </c>
    </row>
    <row r="74" spans="1:8" ht="16.899999999999999" customHeight="1" x14ac:dyDescent="0.25">
      <c r="A74" s="6"/>
      <c r="B74" s="9"/>
      <c r="C74" s="9" t="s">
        <v>65</v>
      </c>
      <c r="D74" s="22">
        <f>D73 + D70</f>
        <v>13935.595940090532</v>
      </c>
      <c r="E74" s="22">
        <f>E73 + E70</f>
        <v>931.30247067151697</v>
      </c>
      <c r="F74" s="22">
        <f>F73 + F70</f>
        <v>0</v>
      </c>
      <c r="G74" s="22">
        <f>G73 + G70</f>
        <v>1427.5419388520759</v>
      </c>
      <c r="H74" s="22">
        <f>SUM(D74:G74)</f>
        <v>16294.440349614124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6"/>
  <sheetViews>
    <sheetView zoomScale="90" zoomScaleNormal="90" workbookViewId="0">
      <selection activeCell="B12" sqref="B12"/>
    </sheetView>
  </sheetViews>
  <sheetFormatPr defaultColWidth="8.7109375" defaultRowHeight="15.75" outlineLevelCol="7" x14ac:dyDescent="0.25"/>
  <cols>
    <col min="1" max="1" width="10.7109375" style="5" customWidth="1"/>
    <col min="2" max="2" width="51.42578125" style="5" customWidth="1"/>
    <col min="3" max="3" width="66.7109375" style="5" customWidth="1"/>
    <col min="4" max="4" width="30.71093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7109375" style="5"/>
    <col min="12" max="12" width="9.28515625" style="5" customWidth="1"/>
    <col min="13" max="13" width="17.28515625" style="5" customWidth="1"/>
    <col min="14" max="14" width="8.7109375" style="5"/>
  </cols>
  <sheetData>
    <row r="1" spans="1:14" x14ac:dyDescent="0.25">
      <c r="A1" s="20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25">
      <c r="A2" s="1"/>
      <c r="B2" s="1" t="s">
        <v>79</v>
      </c>
      <c r="C2" s="93" t="s">
        <v>155</v>
      </c>
      <c r="D2" s="93"/>
      <c r="E2" s="93"/>
      <c r="F2" s="93"/>
      <c r="G2" s="93"/>
      <c r="H2" s="93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80</v>
      </c>
      <c r="E5" s="40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ht="31.5" x14ac:dyDescent="0.25">
      <c r="A7" s="1"/>
      <c r="B7" s="1" t="s">
        <v>81</v>
      </c>
      <c r="C7" s="33" t="s">
        <v>25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12</v>
      </c>
      <c r="B9" s="1"/>
      <c r="C9" s="1"/>
      <c r="D9" s="1"/>
      <c r="E9" s="1"/>
      <c r="F9" s="1"/>
      <c r="G9" s="1"/>
      <c r="H9" s="36"/>
      <c r="J9" s="5"/>
    </row>
    <row r="10" spans="1:14" ht="23.25" customHeight="1" x14ac:dyDescent="0.25">
      <c r="A10" s="96" t="s">
        <v>4</v>
      </c>
      <c r="B10" s="96" t="s">
        <v>13</v>
      </c>
      <c r="C10" s="96" t="s">
        <v>82</v>
      </c>
      <c r="D10" s="97" t="s">
        <v>15</v>
      </c>
      <c r="E10" s="98"/>
      <c r="F10" s="98"/>
      <c r="G10" s="98"/>
      <c r="H10" s="99"/>
      <c r="J10" s="5"/>
    </row>
    <row r="11" spans="1:14" ht="59.25" customHeight="1" x14ac:dyDescent="0.25">
      <c r="A11" s="96"/>
      <c r="B11" s="96"/>
      <c r="C11" s="96"/>
      <c r="D11" s="15" t="s">
        <v>16</v>
      </c>
      <c r="E11" s="15" t="s">
        <v>17</v>
      </c>
      <c r="F11" s="15" t="s">
        <v>18</v>
      </c>
      <c r="G11" s="15" t="s">
        <v>19</v>
      </c>
      <c r="H11" s="15" t="s">
        <v>20</v>
      </c>
      <c r="J11" s="5"/>
    </row>
    <row r="12" spans="1:14" x14ac:dyDescent="0.25">
      <c r="A12" s="6">
        <v>1</v>
      </c>
      <c r="B12" s="6">
        <v>2</v>
      </c>
      <c r="C12" s="16">
        <v>3</v>
      </c>
      <c r="D12" s="15">
        <v>4</v>
      </c>
      <c r="E12" s="15">
        <v>5</v>
      </c>
      <c r="F12" s="15">
        <v>6</v>
      </c>
      <c r="G12" s="15">
        <v>7</v>
      </c>
      <c r="H12" s="15">
        <v>8</v>
      </c>
      <c r="J12" s="5"/>
    </row>
    <row r="13" spans="1:14" ht="86.25" customHeight="1" x14ac:dyDescent="0.25">
      <c r="A13" s="6">
        <v>1</v>
      </c>
      <c r="B13" s="34" t="s">
        <v>83</v>
      </c>
      <c r="C13" s="35" t="s">
        <v>84</v>
      </c>
      <c r="D13" s="21">
        <v>5260.1412070801998</v>
      </c>
      <c r="E13" s="21">
        <v>358.22287561935002</v>
      </c>
      <c r="F13" s="21">
        <v>0</v>
      </c>
      <c r="G13" s="21">
        <v>0</v>
      </c>
      <c r="H13" s="21">
        <v>5618.3640826995997</v>
      </c>
      <c r="J13" s="5"/>
    </row>
    <row r="14" spans="1:14" ht="16.899999999999999" customHeight="1" x14ac:dyDescent="0.25">
      <c r="A14" s="6"/>
      <c r="B14" s="9"/>
      <c r="C14" s="9" t="s">
        <v>85</v>
      </c>
      <c r="D14" s="21">
        <v>5260.1412070801998</v>
      </c>
      <c r="E14" s="21">
        <v>358.22287561935002</v>
      </c>
      <c r="F14" s="21">
        <v>0</v>
      </c>
      <c r="G14" s="21">
        <v>0</v>
      </c>
      <c r="H14" s="21">
        <v>5618.3640826995997</v>
      </c>
      <c r="I14" s="19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7109375" defaultRowHeight="15.75" outlineLevelCol="7" x14ac:dyDescent="0.25"/>
  <cols>
    <col min="1" max="1" width="10.7109375" style="5" customWidth="1"/>
    <col min="2" max="2" width="51.42578125" style="5" customWidth="1"/>
    <col min="3" max="3" width="66.7109375" style="5" customWidth="1"/>
    <col min="4" max="4" width="30.71093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7109375" style="5"/>
    <col min="12" max="12" width="9.28515625" style="5" customWidth="1"/>
    <col min="13" max="13" width="17.28515625" style="5" customWidth="1"/>
    <col min="14" max="14" width="8.7109375" style="5"/>
  </cols>
  <sheetData>
    <row r="1" spans="1:14" x14ac:dyDescent="0.25">
      <c r="A1" s="20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25">
      <c r="A2" s="1"/>
      <c r="B2" s="1" t="s">
        <v>79</v>
      </c>
      <c r="C2" s="93" t="s">
        <v>155</v>
      </c>
      <c r="D2" s="93"/>
      <c r="E2" s="93"/>
      <c r="F2" s="93"/>
      <c r="G2" s="93"/>
      <c r="H2" s="93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86</v>
      </c>
      <c r="E5" s="40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x14ac:dyDescent="0.25">
      <c r="A7" s="1"/>
      <c r="B7" s="1" t="s">
        <v>81</v>
      </c>
      <c r="C7" s="33" t="s">
        <v>48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12</v>
      </c>
      <c r="B9" s="1"/>
      <c r="C9" s="1"/>
      <c r="D9" s="1"/>
      <c r="E9" s="1"/>
      <c r="F9" s="1"/>
      <c r="G9" s="1"/>
      <c r="H9" s="36"/>
      <c r="J9" s="5"/>
    </row>
    <row r="10" spans="1:14" ht="23.25" customHeight="1" x14ac:dyDescent="0.25">
      <c r="A10" s="96" t="s">
        <v>4</v>
      </c>
      <c r="B10" s="96" t="s">
        <v>13</v>
      </c>
      <c r="C10" s="96" t="s">
        <v>82</v>
      </c>
      <c r="D10" s="97" t="s">
        <v>15</v>
      </c>
      <c r="E10" s="98"/>
      <c r="F10" s="98"/>
      <c r="G10" s="98"/>
      <c r="H10" s="99"/>
      <c r="J10" s="5"/>
    </row>
    <row r="11" spans="1:14" ht="59.25" customHeight="1" x14ac:dyDescent="0.25">
      <c r="A11" s="96"/>
      <c r="B11" s="96"/>
      <c r="C11" s="96"/>
      <c r="D11" s="15" t="s">
        <v>16</v>
      </c>
      <c r="E11" s="15" t="s">
        <v>17</v>
      </c>
      <c r="F11" s="15" t="s">
        <v>18</v>
      </c>
      <c r="G11" s="15" t="s">
        <v>19</v>
      </c>
      <c r="H11" s="15" t="s">
        <v>20</v>
      </c>
      <c r="J11" s="5"/>
    </row>
    <row r="12" spans="1:14" x14ac:dyDescent="0.25">
      <c r="A12" s="6">
        <v>1</v>
      </c>
      <c r="B12" s="6">
        <v>2</v>
      </c>
      <c r="C12" s="16">
        <v>3</v>
      </c>
      <c r="D12" s="15">
        <v>4</v>
      </c>
      <c r="E12" s="15">
        <v>5</v>
      </c>
      <c r="F12" s="15">
        <v>6</v>
      </c>
      <c r="G12" s="15">
        <v>7</v>
      </c>
      <c r="H12" s="15">
        <v>8</v>
      </c>
      <c r="J12" s="5"/>
    </row>
    <row r="13" spans="1:14" ht="86.25" customHeight="1" x14ac:dyDescent="0.25">
      <c r="A13" s="6">
        <v>1</v>
      </c>
      <c r="B13" s="34" t="s">
        <v>83</v>
      </c>
      <c r="C13" s="35" t="s">
        <v>87</v>
      </c>
      <c r="D13" s="21">
        <v>0</v>
      </c>
      <c r="E13" s="21">
        <v>0</v>
      </c>
      <c r="F13" s="21">
        <v>0</v>
      </c>
      <c r="G13" s="21">
        <v>17.083654276929</v>
      </c>
      <c r="H13" s="21">
        <v>17.083654276929</v>
      </c>
      <c r="J13" s="5"/>
    </row>
    <row r="14" spans="1:14" ht="16.899999999999999" customHeight="1" x14ac:dyDescent="0.25">
      <c r="A14" s="6"/>
      <c r="B14" s="9"/>
      <c r="C14" s="9" t="s">
        <v>85</v>
      </c>
      <c r="D14" s="21">
        <v>0</v>
      </c>
      <c r="E14" s="21">
        <v>0</v>
      </c>
      <c r="F14" s="21">
        <v>0</v>
      </c>
      <c r="G14" s="21">
        <v>17.083654276929</v>
      </c>
      <c r="H14" s="21">
        <v>17.083654276929</v>
      </c>
      <c r="I14" s="19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7109375" defaultRowHeight="15.75" outlineLevelCol="7" x14ac:dyDescent="0.25"/>
  <cols>
    <col min="1" max="1" width="10.7109375" style="5" customWidth="1"/>
    <col min="2" max="2" width="51.42578125" style="5" customWidth="1"/>
    <col min="3" max="3" width="66.7109375" style="5" customWidth="1"/>
    <col min="4" max="4" width="30.71093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7109375" style="5"/>
    <col min="12" max="12" width="9.28515625" style="5" customWidth="1"/>
    <col min="13" max="13" width="17.28515625" style="5" customWidth="1"/>
    <col min="14" max="14" width="8.7109375" style="5"/>
  </cols>
  <sheetData>
    <row r="1" spans="1:14" x14ac:dyDescent="0.25">
      <c r="A1" s="20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25">
      <c r="A2" s="1"/>
      <c r="B2" s="1" t="s">
        <v>79</v>
      </c>
      <c r="C2" s="93" t="s">
        <v>155</v>
      </c>
      <c r="D2" s="93"/>
      <c r="E2" s="93"/>
      <c r="F2" s="93"/>
      <c r="G2" s="93"/>
      <c r="H2" s="93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88</v>
      </c>
      <c r="E5" s="40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x14ac:dyDescent="0.25">
      <c r="A7" s="1"/>
      <c r="B7" s="1" t="s">
        <v>81</v>
      </c>
      <c r="C7" s="33" t="s">
        <v>64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12</v>
      </c>
      <c r="B9" s="1"/>
      <c r="C9" s="1"/>
      <c r="D9" s="1"/>
      <c r="E9" s="1"/>
      <c r="F9" s="1"/>
      <c r="G9" s="1"/>
      <c r="H9" s="36"/>
      <c r="J9" s="5"/>
    </row>
    <row r="10" spans="1:14" ht="23.25" customHeight="1" x14ac:dyDescent="0.25">
      <c r="A10" s="96" t="s">
        <v>4</v>
      </c>
      <c r="B10" s="96" t="s">
        <v>13</v>
      </c>
      <c r="C10" s="96" t="s">
        <v>82</v>
      </c>
      <c r="D10" s="97" t="s">
        <v>15</v>
      </c>
      <c r="E10" s="98"/>
      <c r="F10" s="98"/>
      <c r="G10" s="98"/>
      <c r="H10" s="99"/>
      <c r="J10" s="5"/>
    </row>
    <row r="11" spans="1:14" ht="59.25" customHeight="1" x14ac:dyDescent="0.25">
      <c r="A11" s="96"/>
      <c r="B11" s="96"/>
      <c r="C11" s="96"/>
      <c r="D11" s="15" t="s">
        <v>16</v>
      </c>
      <c r="E11" s="15" t="s">
        <v>17</v>
      </c>
      <c r="F11" s="15" t="s">
        <v>18</v>
      </c>
      <c r="G11" s="15" t="s">
        <v>19</v>
      </c>
      <c r="H11" s="15" t="s">
        <v>20</v>
      </c>
      <c r="J11" s="5"/>
    </row>
    <row r="12" spans="1:14" x14ac:dyDescent="0.25">
      <c r="A12" s="6">
        <v>1</v>
      </c>
      <c r="B12" s="6">
        <v>2</v>
      </c>
      <c r="C12" s="16">
        <v>3</v>
      </c>
      <c r="D12" s="15">
        <v>4</v>
      </c>
      <c r="E12" s="15">
        <v>5</v>
      </c>
      <c r="F12" s="15">
        <v>6</v>
      </c>
      <c r="G12" s="15">
        <v>7</v>
      </c>
      <c r="H12" s="15">
        <v>8</v>
      </c>
      <c r="J12" s="5"/>
    </row>
    <row r="13" spans="1:14" ht="86.25" customHeight="1" x14ac:dyDescent="0.25">
      <c r="A13" s="6">
        <v>1</v>
      </c>
      <c r="B13" s="34" t="s">
        <v>89</v>
      </c>
      <c r="C13" s="35" t="s">
        <v>64</v>
      </c>
      <c r="D13" s="21">
        <v>0</v>
      </c>
      <c r="E13" s="21">
        <v>0</v>
      </c>
      <c r="F13" s="21">
        <v>0</v>
      </c>
      <c r="G13" s="21">
        <v>323.84542903084002</v>
      </c>
      <c r="H13" s="21">
        <v>323.84542903084002</v>
      </c>
      <c r="J13" s="5"/>
    </row>
    <row r="14" spans="1:14" ht="16.899999999999999" customHeight="1" x14ac:dyDescent="0.25">
      <c r="A14" s="6"/>
      <c r="B14" s="9"/>
      <c r="C14" s="9" t="s">
        <v>85</v>
      </c>
      <c r="D14" s="21">
        <v>0</v>
      </c>
      <c r="E14" s="21">
        <v>0</v>
      </c>
      <c r="F14" s="21">
        <v>0</v>
      </c>
      <c r="G14" s="21">
        <v>323.84542903084002</v>
      </c>
      <c r="H14" s="21">
        <v>323.84542903084002</v>
      </c>
      <c r="I14" s="19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7109375" defaultRowHeight="15.75" outlineLevelCol="7" x14ac:dyDescent="0.25"/>
  <cols>
    <col min="1" max="1" width="10.7109375" style="5" customWidth="1"/>
    <col min="2" max="2" width="51.42578125" style="5" customWidth="1"/>
    <col min="3" max="3" width="66.7109375" style="5" customWidth="1"/>
    <col min="4" max="4" width="30.71093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7109375" style="5"/>
    <col min="12" max="12" width="9.28515625" style="5" customWidth="1"/>
    <col min="13" max="13" width="17.28515625" style="5" customWidth="1"/>
    <col min="14" max="14" width="8.7109375" style="5"/>
  </cols>
  <sheetData>
    <row r="1" spans="1:14" x14ac:dyDescent="0.25">
      <c r="A1" s="20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25">
      <c r="A2" s="1"/>
      <c r="B2" s="1" t="s">
        <v>79</v>
      </c>
      <c r="C2" s="93" t="s">
        <v>155</v>
      </c>
      <c r="D2" s="93"/>
      <c r="E2" s="93"/>
      <c r="F2" s="93"/>
      <c r="G2" s="93"/>
      <c r="H2" s="93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90</v>
      </c>
      <c r="E5" s="40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ht="31.5" x14ac:dyDescent="0.25">
      <c r="A7" s="1"/>
      <c r="B7" s="1" t="s">
        <v>81</v>
      </c>
      <c r="C7" s="33" t="s">
        <v>91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12</v>
      </c>
      <c r="B9" s="1"/>
      <c r="C9" s="1"/>
      <c r="D9" s="1"/>
      <c r="E9" s="1"/>
      <c r="F9" s="1"/>
      <c r="G9" s="1"/>
      <c r="H9" s="36"/>
      <c r="J9" s="5"/>
    </row>
    <row r="10" spans="1:14" ht="23.25" customHeight="1" x14ac:dyDescent="0.25">
      <c r="A10" s="96" t="s">
        <v>4</v>
      </c>
      <c r="B10" s="96" t="s">
        <v>13</v>
      </c>
      <c r="C10" s="96" t="s">
        <v>82</v>
      </c>
      <c r="D10" s="97" t="s">
        <v>15</v>
      </c>
      <c r="E10" s="98"/>
      <c r="F10" s="98"/>
      <c r="G10" s="98"/>
      <c r="H10" s="99"/>
      <c r="J10" s="5"/>
    </row>
    <row r="11" spans="1:14" ht="59.25" customHeight="1" x14ac:dyDescent="0.25">
      <c r="A11" s="96"/>
      <c r="B11" s="96"/>
      <c r="C11" s="96"/>
      <c r="D11" s="15" t="s">
        <v>16</v>
      </c>
      <c r="E11" s="15" t="s">
        <v>17</v>
      </c>
      <c r="F11" s="15" t="s">
        <v>18</v>
      </c>
      <c r="G11" s="15" t="s">
        <v>19</v>
      </c>
      <c r="H11" s="15" t="s">
        <v>20</v>
      </c>
      <c r="J11" s="5"/>
    </row>
    <row r="12" spans="1:14" x14ac:dyDescent="0.25">
      <c r="A12" s="6">
        <v>1</v>
      </c>
      <c r="B12" s="6">
        <v>2</v>
      </c>
      <c r="C12" s="16">
        <v>3</v>
      </c>
      <c r="D12" s="15">
        <v>4</v>
      </c>
      <c r="E12" s="15">
        <v>5</v>
      </c>
      <c r="F12" s="15">
        <v>6</v>
      </c>
      <c r="G12" s="15">
        <v>7</v>
      </c>
      <c r="H12" s="15">
        <v>8</v>
      </c>
      <c r="J12" s="5"/>
    </row>
    <row r="13" spans="1:14" ht="86.25" customHeight="1" x14ac:dyDescent="0.25">
      <c r="A13" s="6">
        <v>1</v>
      </c>
      <c r="B13" s="34" t="s">
        <v>92</v>
      </c>
      <c r="C13" s="35" t="s">
        <v>93</v>
      </c>
      <c r="D13" s="21">
        <v>5512.3764705882004</v>
      </c>
      <c r="E13" s="21">
        <v>361.69411764706001</v>
      </c>
      <c r="F13" s="21">
        <v>0</v>
      </c>
      <c r="G13" s="21">
        <v>0</v>
      </c>
      <c r="H13" s="21">
        <v>5874.0705882353004</v>
      </c>
      <c r="J13" s="5"/>
    </row>
    <row r="14" spans="1:14" ht="16.899999999999999" customHeight="1" x14ac:dyDescent="0.25">
      <c r="A14" s="6"/>
      <c r="B14" s="9"/>
      <c r="C14" s="9" t="s">
        <v>85</v>
      </c>
      <c r="D14" s="21">
        <v>5512.3764705882004</v>
      </c>
      <c r="E14" s="21">
        <v>361.69411764706001</v>
      </c>
      <c r="F14" s="21">
        <v>0</v>
      </c>
      <c r="G14" s="21">
        <v>0</v>
      </c>
      <c r="H14" s="21">
        <v>5874.0705882353004</v>
      </c>
      <c r="I14" s="19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7109375" defaultRowHeight="15.75" outlineLevelCol="7" x14ac:dyDescent="0.25"/>
  <cols>
    <col min="1" max="1" width="10.7109375" style="5" customWidth="1"/>
    <col min="2" max="2" width="51.42578125" style="5" customWidth="1"/>
    <col min="3" max="3" width="66.7109375" style="5" customWidth="1"/>
    <col min="4" max="4" width="30.71093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7109375" style="5"/>
    <col min="12" max="12" width="9.28515625" style="5" customWidth="1"/>
    <col min="13" max="13" width="17.28515625" style="5" customWidth="1"/>
    <col min="14" max="14" width="8.7109375" style="5"/>
  </cols>
  <sheetData>
    <row r="1" spans="1:14" x14ac:dyDescent="0.25">
      <c r="A1" s="20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25">
      <c r="A2" s="1"/>
      <c r="B2" s="1" t="s">
        <v>79</v>
      </c>
      <c r="C2" s="93" t="s">
        <v>155</v>
      </c>
      <c r="D2" s="93"/>
      <c r="E2" s="93"/>
      <c r="F2" s="93"/>
      <c r="G2" s="93"/>
      <c r="H2" s="93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94</v>
      </c>
      <c r="E5" s="40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x14ac:dyDescent="0.25">
      <c r="A7" s="1"/>
      <c r="B7" s="1" t="s">
        <v>81</v>
      </c>
      <c r="C7" s="33" t="s">
        <v>48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12</v>
      </c>
      <c r="B9" s="1"/>
      <c r="C9" s="1"/>
      <c r="D9" s="1"/>
      <c r="E9" s="1"/>
      <c r="F9" s="1"/>
      <c r="G9" s="1"/>
      <c r="H9" s="36"/>
      <c r="J9" s="5"/>
    </row>
    <row r="10" spans="1:14" ht="23.25" customHeight="1" x14ac:dyDescent="0.25">
      <c r="A10" s="96" t="s">
        <v>4</v>
      </c>
      <c r="B10" s="96" t="s">
        <v>13</v>
      </c>
      <c r="C10" s="96" t="s">
        <v>82</v>
      </c>
      <c r="D10" s="97" t="s">
        <v>15</v>
      </c>
      <c r="E10" s="98"/>
      <c r="F10" s="98"/>
      <c r="G10" s="98"/>
      <c r="H10" s="99"/>
      <c r="J10" s="5"/>
    </row>
    <row r="11" spans="1:14" ht="59.25" customHeight="1" x14ac:dyDescent="0.25">
      <c r="A11" s="96"/>
      <c r="B11" s="96"/>
      <c r="C11" s="96"/>
      <c r="D11" s="15" t="s">
        <v>16</v>
      </c>
      <c r="E11" s="15" t="s">
        <v>17</v>
      </c>
      <c r="F11" s="15" t="s">
        <v>18</v>
      </c>
      <c r="G11" s="15" t="s">
        <v>19</v>
      </c>
      <c r="H11" s="15" t="s">
        <v>20</v>
      </c>
      <c r="J11" s="5"/>
    </row>
    <row r="12" spans="1:14" x14ac:dyDescent="0.25">
      <c r="A12" s="6">
        <v>1</v>
      </c>
      <c r="B12" s="6">
        <v>2</v>
      </c>
      <c r="C12" s="16">
        <v>3</v>
      </c>
      <c r="D12" s="15">
        <v>4</v>
      </c>
      <c r="E12" s="15">
        <v>5</v>
      </c>
      <c r="F12" s="15">
        <v>6</v>
      </c>
      <c r="G12" s="15">
        <v>7</v>
      </c>
      <c r="H12" s="15">
        <v>8</v>
      </c>
      <c r="J12" s="5"/>
    </row>
    <row r="13" spans="1:14" ht="86.25" customHeight="1" x14ac:dyDescent="0.25">
      <c r="A13" s="6">
        <v>1</v>
      </c>
      <c r="B13" s="34" t="s">
        <v>95</v>
      </c>
      <c r="C13" s="35" t="s">
        <v>96</v>
      </c>
      <c r="D13" s="21">
        <v>0</v>
      </c>
      <c r="E13" s="21">
        <v>0</v>
      </c>
      <c r="F13" s="21">
        <v>0</v>
      </c>
      <c r="G13" s="21">
        <v>8.1735294117647008</v>
      </c>
      <c r="H13" s="21">
        <v>8.1735294117647008</v>
      </c>
      <c r="J13" s="5"/>
    </row>
    <row r="14" spans="1:14" ht="16.899999999999999" customHeight="1" x14ac:dyDescent="0.25">
      <c r="A14" s="6"/>
      <c r="B14" s="9"/>
      <c r="C14" s="9" t="s">
        <v>85</v>
      </c>
      <c r="D14" s="21">
        <v>0</v>
      </c>
      <c r="E14" s="21">
        <v>0</v>
      </c>
      <c r="F14" s="21">
        <v>0</v>
      </c>
      <c r="G14" s="21">
        <v>8.1735294117647008</v>
      </c>
      <c r="H14" s="21">
        <v>8.1735294117647008</v>
      </c>
      <c r="I14" s="19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6"/>
  <sheetViews>
    <sheetView tabSelected="1" zoomScale="90" zoomScaleNormal="90" workbookViewId="0">
      <selection activeCell="C2" sqref="C2:H2"/>
    </sheetView>
  </sheetViews>
  <sheetFormatPr defaultColWidth="8.7109375" defaultRowHeight="15.75" outlineLevelCol="7" x14ac:dyDescent="0.25"/>
  <cols>
    <col min="1" max="1" width="10.7109375" style="5" customWidth="1"/>
    <col min="2" max="2" width="51.42578125" style="5" customWidth="1"/>
    <col min="3" max="3" width="66.7109375" style="5" customWidth="1"/>
    <col min="4" max="4" width="30.71093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7109375" style="5"/>
    <col min="12" max="12" width="9.28515625" style="5" customWidth="1"/>
    <col min="13" max="13" width="17.28515625" style="5" customWidth="1"/>
    <col min="14" max="14" width="8.7109375" style="5"/>
  </cols>
  <sheetData>
    <row r="1" spans="1:14" x14ac:dyDescent="0.25">
      <c r="A1" s="20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25">
      <c r="A2" s="1"/>
      <c r="B2" s="1" t="s">
        <v>79</v>
      </c>
      <c r="C2" s="93" t="s">
        <v>155</v>
      </c>
      <c r="D2" s="93"/>
      <c r="E2" s="93"/>
      <c r="F2" s="93"/>
      <c r="G2" s="93"/>
      <c r="H2" s="93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97</v>
      </c>
      <c r="E5" s="40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x14ac:dyDescent="0.25">
      <c r="A7" s="1"/>
      <c r="B7" s="1" t="s">
        <v>81</v>
      </c>
      <c r="C7" s="33" t="s">
        <v>98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12</v>
      </c>
      <c r="B9" s="1"/>
      <c r="C9" s="1"/>
      <c r="D9" s="1"/>
      <c r="E9" s="1"/>
      <c r="F9" s="1"/>
      <c r="G9" s="1"/>
      <c r="H9" s="36"/>
      <c r="J9" s="5"/>
    </row>
    <row r="10" spans="1:14" ht="23.25" customHeight="1" x14ac:dyDescent="0.25">
      <c r="A10" s="96" t="s">
        <v>4</v>
      </c>
      <c r="B10" s="96" t="s">
        <v>13</v>
      </c>
      <c r="C10" s="96" t="s">
        <v>82</v>
      </c>
      <c r="D10" s="97" t="s">
        <v>15</v>
      </c>
      <c r="E10" s="98"/>
      <c r="F10" s="98"/>
      <c r="G10" s="98"/>
      <c r="H10" s="99"/>
      <c r="J10" s="5"/>
    </row>
    <row r="11" spans="1:14" ht="59.25" customHeight="1" x14ac:dyDescent="0.25">
      <c r="A11" s="96"/>
      <c r="B11" s="96"/>
      <c r="C11" s="96"/>
      <c r="D11" s="15" t="s">
        <v>16</v>
      </c>
      <c r="E11" s="15" t="s">
        <v>17</v>
      </c>
      <c r="F11" s="15" t="s">
        <v>18</v>
      </c>
      <c r="G11" s="15" t="s">
        <v>19</v>
      </c>
      <c r="H11" s="15" t="s">
        <v>20</v>
      </c>
      <c r="J11" s="5"/>
    </row>
    <row r="12" spans="1:14" x14ac:dyDescent="0.25">
      <c r="A12" s="6">
        <v>1</v>
      </c>
      <c r="B12" s="6">
        <v>2</v>
      </c>
      <c r="C12" s="16">
        <v>3</v>
      </c>
      <c r="D12" s="15">
        <v>4</v>
      </c>
      <c r="E12" s="15">
        <v>5</v>
      </c>
      <c r="F12" s="15">
        <v>6</v>
      </c>
      <c r="G12" s="15">
        <v>7</v>
      </c>
      <c r="H12" s="15">
        <v>8</v>
      </c>
      <c r="J12" s="5"/>
    </row>
    <row r="13" spans="1:14" ht="86.25" customHeight="1" x14ac:dyDescent="0.25">
      <c r="A13" s="6">
        <v>1</v>
      </c>
      <c r="B13" s="34" t="s">
        <v>89</v>
      </c>
      <c r="C13" s="35" t="s">
        <v>98</v>
      </c>
      <c r="D13" s="21">
        <v>0</v>
      </c>
      <c r="E13" s="21">
        <v>0</v>
      </c>
      <c r="F13" s="21">
        <v>0</v>
      </c>
      <c r="G13" s="21">
        <v>552.04230539837999</v>
      </c>
      <c r="H13" s="21">
        <v>552.04230539837999</v>
      </c>
      <c r="J13" s="5"/>
    </row>
    <row r="14" spans="1:14" ht="16.899999999999999" customHeight="1" x14ac:dyDescent="0.25">
      <c r="A14" s="6"/>
      <c r="B14" s="9"/>
      <c r="C14" s="9" t="s">
        <v>85</v>
      </c>
      <c r="D14" s="21">
        <v>0</v>
      </c>
      <c r="E14" s="21">
        <v>0</v>
      </c>
      <c r="F14" s="21">
        <v>0</v>
      </c>
      <c r="G14" s="21">
        <v>552.04230539837999</v>
      </c>
      <c r="H14" s="21">
        <v>552.04230539837999</v>
      </c>
      <c r="I14" s="19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="75" zoomScaleNormal="87" workbookViewId="0">
      <selection activeCell="H3" sqref="H3:H62"/>
    </sheetView>
  </sheetViews>
  <sheetFormatPr defaultColWidth="8.7109375" defaultRowHeight="18.75" x14ac:dyDescent="0.25"/>
  <cols>
    <col min="1" max="1" width="18" style="46" customWidth="1"/>
    <col min="2" max="2" width="92.7109375" style="44" customWidth="1"/>
    <col min="3" max="3" width="30" style="44" customWidth="1"/>
    <col min="4" max="4" width="15.7109375" style="45" customWidth="1"/>
    <col min="5" max="6" width="14.28515625" style="45" customWidth="1"/>
    <col min="7" max="7" width="20.140625" style="45" customWidth="1"/>
    <col min="8" max="8" width="136.28515625" style="44" customWidth="1"/>
    <col min="10" max="10" width="19.42578125" customWidth="1"/>
  </cols>
  <sheetData>
    <row r="1" spans="1:8" ht="76.150000000000006" customHeight="1" x14ac:dyDescent="0.25">
      <c r="A1" s="43" t="s">
        <v>99</v>
      </c>
      <c r="B1" s="43" t="s">
        <v>100</v>
      </c>
      <c r="C1" s="43" t="s">
        <v>101</v>
      </c>
      <c r="D1" s="43" t="s">
        <v>102</v>
      </c>
      <c r="E1" s="43" t="s">
        <v>103</v>
      </c>
      <c r="F1" s="43" t="s">
        <v>104</v>
      </c>
      <c r="G1" s="43" t="s">
        <v>105</v>
      </c>
      <c r="H1" s="43" t="s">
        <v>106</v>
      </c>
    </row>
    <row r="2" spans="1:8" x14ac:dyDescent="0.25">
      <c r="A2" s="43">
        <v>1</v>
      </c>
      <c r="B2" s="43">
        <v>2</v>
      </c>
      <c r="C2" s="43">
        <v>3</v>
      </c>
      <c r="D2" s="43">
        <v>4</v>
      </c>
      <c r="E2" s="43">
        <v>5</v>
      </c>
      <c r="F2" s="43">
        <v>6</v>
      </c>
      <c r="G2" s="43">
        <v>7</v>
      </c>
      <c r="H2" s="43">
        <v>8</v>
      </c>
    </row>
    <row r="3" spans="1:8" ht="25.5" x14ac:dyDescent="0.25">
      <c r="A3" s="100" t="s">
        <v>25</v>
      </c>
      <c r="B3" s="101"/>
      <c r="C3" s="51"/>
      <c r="D3" s="49">
        <v>5618.3640826995997</v>
      </c>
      <c r="E3" s="47"/>
      <c r="F3" s="47"/>
      <c r="G3" s="47"/>
      <c r="H3" s="54"/>
    </row>
    <row r="4" spans="1:8" x14ac:dyDescent="0.25">
      <c r="A4" s="102" t="s">
        <v>107</v>
      </c>
      <c r="B4" s="48" t="s">
        <v>108</v>
      </c>
      <c r="C4" s="51"/>
      <c r="D4" s="49">
        <v>5260.1412070801998</v>
      </c>
      <c r="E4" s="47"/>
      <c r="F4" s="47"/>
      <c r="G4" s="47"/>
      <c r="H4" s="54"/>
    </row>
    <row r="5" spans="1:8" x14ac:dyDescent="0.25">
      <c r="A5" s="102"/>
      <c r="B5" s="48" t="s">
        <v>109</v>
      </c>
      <c r="C5" s="43"/>
      <c r="D5" s="49">
        <v>358.22287561935002</v>
      </c>
      <c r="E5" s="47"/>
      <c r="F5" s="47"/>
      <c r="G5" s="47"/>
      <c r="H5" s="53"/>
    </row>
    <row r="6" spans="1:8" x14ac:dyDescent="0.25">
      <c r="A6" s="103"/>
      <c r="B6" s="48" t="s">
        <v>110</v>
      </c>
      <c r="C6" s="43"/>
      <c r="D6" s="49">
        <v>0</v>
      </c>
      <c r="E6" s="47"/>
      <c r="F6" s="47"/>
      <c r="G6" s="47"/>
      <c r="H6" s="53"/>
    </row>
    <row r="7" spans="1:8" x14ac:dyDescent="0.25">
      <c r="A7" s="103"/>
      <c r="B7" s="48" t="s">
        <v>111</v>
      </c>
      <c r="C7" s="43"/>
      <c r="D7" s="49">
        <v>0</v>
      </c>
      <c r="E7" s="47"/>
      <c r="F7" s="47"/>
      <c r="G7" s="47"/>
      <c r="H7" s="53"/>
    </row>
    <row r="8" spans="1:8" x14ac:dyDescent="0.25">
      <c r="A8" s="104" t="s">
        <v>84</v>
      </c>
      <c r="B8" s="105"/>
      <c r="C8" s="102" t="s">
        <v>113</v>
      </c>
      <c r="D8" s="50">
        <v>5618.3640826995997</v>
      </c>
      <c r="E8" s="47">
        <v>0.56499999999999995</v>
      </c>
      <c r="F8" s="47" t="s">
        <v>112</v>
      </c>
      <c r="G8" s="50">
        <v>9944.007226017</v>
      </c>
      <c r="H8" s="53"/>
    </row>
    <row r="9" spans="1:8" x14ac:dyDescent="0.25">
      <c r="A9" s="106">
        <v>1</v>
      </c>
      <c r="B9" s="48" t="s">
        <v>108</v>
      </c>
      <c r="C9" s="102"/>
      <c r="D9" s="50">
        <v>5260.1412070801998</v>
      </c>
      <c r="E9" s="47"/>
      <c r="F9" s="47"/>
      <c r="G9" s="47"/>
      <c r="H9" s="103" t="s">
        <v>25</v>
      </c>
    </row>
    <row r="10" spans="1:8" x14ac:dyDescent="0.25">
      <c r="A10" s="102"/>
      <c r="B10" s="48" t="s">
        <v>109</v>
      </c>
      <c r="C10" s="102"/>
      <c r="D10" s="50">
        <v>358.22287561935002</v>
      </c>
      <c r="E10" s="47"/>
      <c r="F10" s="47"/>
      <c r="G10" s="47"/>
      <c r="H10" s="103"/>
    </row>
    <row r="11" spans="1:8" x14ac:dyDescent="0.25">
      <c r="A11" s="102"/>
      <c r="B11" s="48" t="s">
        <v>110</v>
      </c>
      <c r="C11" s="102"/>
      <c r="D11" s="50">
        <v>0</v>
      </c>
      <c r="E11" s="47"/>
      <c r="F11" s="47"/>
      <c r="G11" s="47"/>
      <c r="H11" s="103"/>
    </row>
    <row r="12" spans="1:8" x14ac:dyDescent="0.25">
      <c r="A12" s="102"/>
      <c r="B12" s="48" t="s">
        <v>111</v>
      </c>
      <c r="C12" s="102"/>
      <c r="D12" s="50">
        <v>0</v>
      </c>
      <c r="E12" s="47"/>
      <c r="F12" s="47"/>
      <c r="G12" s="47"/>
      <c r="H12" s="103"/>
    </row>
    <row r="13" spans="1:8" ht="25.5" x14ac:dyDescent="0.25">
      <c r="A13" s="107" t="s">
        <v>48</v>
      </c>
      <c r="B13" s="101"/>
      <c r="C13" s="43"/>
      <c r="D13" s="49">
        <v>25.257183688693001</v>
      </c>
      <c r="E13" s="47"/>
      <c r="F13" s="47"/>
      <c r="G13" s="47"/>
      <c r="H13" s="53"/>
    </row>
    <row r="14" spans="1:8" x14ac:dyDescent="0.25">
      <c r="A14" s="102" t="s">
        <v>114</v>
      </c>
      <c r="B14" s="48" t="s">
        <v>108</v>
      </c>
      <c r="C14" s="43"/>
      <c r="D14" s="49">
        <v>0</v>
      </c>
      <c r="E14" s="47"/>
      <c r="F14" s="47"/>
      <c r="G14" s="47"/>
      <c r="H14" s="53"/>
    </row>
    <row r="15" spans="1:8" x14ac:dyDescent="0.25">
      <c r="A15" s="102"/>
      <c r="B15" s="48" t="s">
        <v>109</v>
      </c>
      <c r="C15" s="43"/>
      <c r="D15" s="49">
        <v>0</v>
      </c>
      <c r="E15" s="47"/>
      <c r="F15" s="47"/>
      <c r="G15" s="47"/>
      <c r="H15" s="53"/>
    </row>
    <row r="16" spans="1:8" x14ac:dyDescent="0.25">
      <c r="A16" s="102"/>
      <c r="B16" s="48" t="s">
        <v>110</v>
      </c>
      <c r="C16" s="43"/>
      <c r="D16" s="49">
        <v>0</v>
      </c>
      <c r="E16" s="47"/>
      <c r="F16" s="47"/>
      <c r="G16" s="47"/>
      <c r="H16" s="53"/>
    </row>
    <row r="17" spans="1:8" x14ac:dyDescent="0.25">
      <c r="A17" s="102"/>
      <c r="B17" s="48" t="s">
        <v>111</v>
      </c>
      <c r="C17" s="43"/>
      <c r="D17" s="49">
        <v>17.083654276929</v>
      </c>
      <c r="E17" s="47"/>
      <c r="F17" s="47"/>
      <c r="G17" s="47"/>
      <c r="H17" s="53"/>
    </row>
    <row r="18" spans="1:8" x14ac:dyDescent="0.25">
      <c r="A18" s="104" t="s">
        <v>87</v>
      </c>
      <c r="B18" s="105"/>
      <c r="C18" s="102" t="s">
        <v>113</v>
      </c>
      <c r="D18" s="50">
        <v>17.083654276929</v>
      </c>
      <c r="E18" s="47">
        <v>0.56499999999999995</v>
      </c>
      <c r="F18" s="47" t="s">
        <v>112</v>
      </c>
      <c r="G18" s="50">
        <v>30.236556242351998</v>
      </c>
      <c r="H18" s="53"/>
    </row>
    <row r="19" spans="1:8" x14ac:dyDescent="0.25">
      <c r="A19" s="106">
        <v>1</v>
      </c>
      <c r="B19" s="48" t="s">
        <v>108</v>
      </c>
      <c r="C19" s="102"/>
      <c r="D19" s="50">
        <v>0</v>
      </c>
      <c r="E19" s="47"/>
      <c r="F19" s="47"/>
      <c r="G19" s="47"/>
      <c r="H19" s="103" t="s">
        <v>25</v>
      </c>
    </row>
    <row r="20" spans="1:8" x14ac:dyDescent="0.25">
      <c r="A20" s="102"/>
      <c r="B20" s="48" t="s">
        <v>109</v>
      </c>
      <c r="C20" s="102"/>
      <c r="D20" s="50">
        <v>0</v>
      </c>
      <c r="E20" s="47"/>
      <c r="F20" s="47"/>
      <c r="G20" s="47"/>
      <c r="H20" s="103"/>
    </row>
    <row r="21" spans="1:8" x14ac:dyDescent="0.25">
      <c r="A21" s="102"/>
      <c r="B21" s="48" t="s">
        <v>110</v>
      </c>
      <c r="C21" s="102"/>
      <c r="D21" s="50">
        <v>0</v>
      </c>
      <c r="E21" s="47"/>
      <c r="F21" s="47"/>
      <c r="G21" s="47"/>
      <c r="H21" s="103"/>
    </row>
    <row r="22" spans="1:8" x14ac:dyDescent="0.25">
      <c r="A22" s="102"/>
      <c r="B22" s="48" t="s">
        <v>111</v>
      </c>
      <c r="C22" s="102"/>
      <c r="D22" s="50">
        <v>17.083654276929</v>
      </c>
      <c r="E22" s="47"/>
      <c r="F22" s="47"/>
      <c r="G22" s="47"/>
      <c r="H22" s="103"/>
    </row>
    <row r="23" spans="1:8" x14ac:dyDescent="0.25">
      <c r="A23" s="102" t="s">
        <v>115</v>
      </c>
      <c r="B23" s="48" t="s">
        <v>108</v>
      </c>
      <c r="C23" s="43"/>
      <c r="D23" s="49">
        <v>0</v>
      </c>
      <c r="E23" s="47"/>
      <c r="F23" s="47"/>
      <c r="G23" s="47"/>
      <c r="H23" s="53"/>
    </row>
    <row r="24" spans="1:8" x14ac:dyDescent="0.25">
      <c r="A24" s="102"/>
      <c r="B24" s="48" t="s">
        <v>109</v>
      </c>
      <c r="C24" s="43"/>
      <c r="D24" s="49">
        <v>0</v>
      </c>
      <c r="E24" s="47"/>
      <c r="F24" s="47"/>
      <c r="G24" s="47"/>
      <c r="H24" s="53"/>
    </row>
    <row r="25" spans="1:8" x14ac:dyDescent="0.25">
      <c r="A25" s="102"/>
      <c r="B25" s="48" t="s">
        <v>110</v>
      </c>
      <c r="C25" s="43"/>
      <c r="D25" s="49">
        <v>0</v>
      </c>
      <c r="E25" s="47"/>
      <c r="F25" s="47"/>
      <c r="G25" s="47"/>
      <c r="H25" s="53"/>
    </row>
    <row r="26" spans="1:8" x14ac:dyDescent="0.25">
      <c r="A26" s="102"/>
      <c r="B26" s="48" t="s">
        <v>111</v>
      </c>
      <c r="C26" s="43"/>
      <c r="D26" s="49">
        <v>25.257183688693001</v>
      </c>
      <c r="E26" s="47"/>
      <c r="F26" s="47"/>
      <c r="G26" s="47"/>
      <c r="H26" s="53"/>
    </row>
    <row r="27" spans="1:8" x14ac:dyDescent="0.25">
      <c r="A27" s="104" t="s">
        <v>96</v>
      </c>
      <c r="B27" s="105"/>
      <c r="C27" s="102" t="s">
        <v>117</v>
      </c>
      <c r="D27" s="50">
        <v>8.1735294117647008</v>
      </c>
      <c r="E27" s="47">
        <v>0.14000000000000001</v>
      </c>
      <c r="F27" s="47" t="s">
        <v>112</v>
      </c>
      <c r="G27" s="50">
        <v>58.382352941176002</v>
      </c>
      <c r="H27" s="53"/>
    </row>
    <row r="28" spans="1:8" x14ac:dyDescent="0.25">
      <c r="A28" s="106">
        <v>1</v>
      </c>
      <c r="B28" s="48" t="s">
        <v>108</v>
      </c>
      <c r="C28" s="102"/>
      <c r="D28" s="50">
        <v>0</v>
      </c>
      <c r="E28" s="47"/>
      <c r="F28" s="47"/>
      <c r="G28" s="47"/>
      <c r="H28" s="103" t="s">
        <v>116</v>
      </c>
    </row>
    <row r="29" spans="1:8" x14ac:dyDescent="0.25">
      <c r="A29" s="102"/>
      <c r="B29" s="48" t="s">
        <v>109</v>
      </c>
      <c r="C29" s="102"/>
      <c r="D29" s="50">
        <v>0</v>
      </c>
      <c r="E29" s="47"/>
      <c r="F29" s="47"/>
      <c r="G29" s="47"/>
      <c r="H29" s="103"/>
    </row>
    <row r="30" spans="1:8" x14ac:dyDescent="0.25">
      <c r="A30" s="102"/>
      <c r="B30" s="48" t="s">
        <v>110</v>
      </c>
      <c r="C30" s="102"/>
      <c r="D30" s="50">
        <v>0</v>
      </c>
      <c r="E30" s="47"/>
      <c r="F30" s="47"/>
      <c r="G30" s="47"/>
      <c r="H30" s="103"/>
    </row>
    <row r="31" spans="1:8" x14ac:dyDescent="0.25">
      <c r="A31" s="102"/>
      <c r="B31" s="48" t="s">
        <v>111</v>
      </c>
      <c r="C31" s="102"/>
      <c r="D31" s="50">
        <v>8.1735294117647008</v>
      </c>
      <c r="E31" s="47"/>
      <c r="F31" s="47"/>
      <c r="G31" s="47"/>
      <c r="H31" s="103"/>
    </row>
    <row r="32" spans="1:8" ht="25.5" x14ac:dyDescent="0.25">
      <c r="A32" s="107" t="s">
        <v>64</v>
      </c>
      <c r="B32" s="101"/>
      <c r="C32" s="43"/>
      <c r="D32" s="49">
        <v>323.84542903084002</v>
      </c>
      <c r="E32" s="47"/>
      <c r="F32" s="47"/>
      <c r="G32" s="47"/>
      <c r="H32" s="53"/>
    </row>
    <row r="33" spans="1:8" x14ac:dyDescent="0.25">
      <c r="A33" s="102" t="s">
        <v>118</v>
      </c>
      <c r="B33" s="48" t="s">
        <v>108</v>
      </c>
      <c r="C33" s="43"/>
      <c r="D33" s="49">
        <v>0</v>
      </c>
      <c r="E33" s="47"/>
      <c r="F33" s="47"/>
      <c r="G33" s="47"/>
      <c r="H33" s="53"/>
    </row>
    <row r="34" spans="1:8" x14ac:dyDescent="0.25">
      <c r="A34" s="102"/>
      <c r="B34" s="48" t="s">
        <v>109</v>
      </c>
      <c r="C34" s="43"/>
      <c r="D34" s="49">
        <v>0</v>
      </c>
      <c r="E34" s="47"/>
      <c r="F34" s="47"/>
      <c r="G34" s="47"/>
      <c r="H34" s="53"/>
    </row>
    <row r="35" spans="1:8" x14ac:dyDescent="0.25">
      <c r="A35" s="102"/>
      <c r="B35" s="48" t="s">
        <v>110</v>
      </c>
      <c r="C35" s="43"/>
      <c r="D35" s="49">
        <v>0</v>
      </c>
      <c r="E35" s="47"/>
      <c r="F35" s="47"/>
      <c r="G35" s="47"/>
      <c r="H35" s="53"/>
    </row>
    <row r="36" spans="1:8" x14ac:dyDescent="0.25">
      <c r="A36" s="102"/>
      <c r="B36" s="48" t="s">
        <v>111</v>
      </c>
      <c r="C36" s="43"/>
      <c r="D36" s="49">
        <v>323.84542903084002</v>
      </c>
      <c r="E36" s="47"/>
      <c r="F36" s="47"/>
      <c r="G36" s="47"/>
      <c r="H36" s="53"/>
    </row>
    <row r="37" spans="1:8" x14ac:dyDescent="0.25">
      <c r="A37" s="104" t="s">
        <v>64</v>
      </c>
      <c r="B37" s="105"/>
      <c r="C37" s="102" t="s">
        <v>113</v>
      </c>
      <c r="D37" s="50">
        <v>323.84542903084002</v>
      </c>
      <c r="E37" s="47">
        <v>0.56499999999999995</v>
      </c>
      <c r="F37" s="47" t="s">
        <v>112</v>
      </c>
      <c r="G37" s="50">
        <v>573.17775049705995</v>
      </c>
      <c r="H37" s="53"/>
    </row>
    <row r="38" spans="1:8" x14ac:dyDescent="0.25">
      <c r="A38" s="106">
        <v>1</v>
      </c>
      <c r="B38" s="48" t="s">
        <v>108</v>
      </c>
      <c r="C38" s="102"/>
      <c r="D38" s="50">
        <v>0</v>
      </c>
      <c r="E38" s="47"/>
      <c r="F38" s="47"/>
      <c r="G38" s="47"/>
      <c r="H38" s="103" t="s">
        <v>25</v>
      </c>
    </row>
    <row r="39" spans="1:8" x14ac:dyDescent="0.25">
      <c r="A39" s="102"/>
      <c r="B39" s="48" t="s">
        <v>109</v>
      </c>
      <c r="C39" s="102"/>
      <c r="D39" s="50">
        <v>0</v>
      </c>
      <c r="E39" s="47"/>
      <c r="F39" s="47"/>
      <c r="G39" s="47"/>
      <c r="H39" s="103"/>
    </row>
    <row r="40" spans="1:8" x14ac:dyDescent="0.25">
      <c r="A40" s="102"/>
      <c r="B40" s="48" t="s">
        <v>110</v>
      </c>
      <c r="C40" s="102"/>
      <c r="D40" s="50">
        <v>0</v>
      </c>
      <c r="E40" s="47"/>
      <c r="F40" s="47"/>
      <c r="G40" s="47"/>
      <c r="H40" s="103"/>
    </row>
    <row r="41" spans="1:8" x14ac:dyDescent="0.25">
      <c r="A41" s="102"/>
      <c r="B41" s="48" t="s">
        <v>111</v>
      </c>
      <c r="C41" s="102"/>
      <c r="D41" s="50">
        <v>323.84542903084002</v>
      </c>
      <c r="E41" s="47"/>
      <c r="F41" s="47"/>
      <c r="G41" s="47"/>
      <c r="H41" s="103"/>
    </row>
    <row r="42" spans="1:8" ht="25.5" x14ac:dyDescent="0.25">
      <c r="A42" s="107" t="s">
        <v>91</v>
      </c>
      <c r="B42" s="101"/>
      <c r="C42" s="43"/>
      <c r="D42" s="49">
        <v>5874.0705882353004</v>
      </c>
      <c r="E42" s="47"/>
      <c r="F42" s="47"/>
      <c r="G42" s="47"/>
      <c r="H42" s="53"/>
    </row>
    <row r="43" spans="1:8" x14ac:dyDescent="0.25">
      <c r="A43" s="102" t="s">
        <v>119</v>
      </c>
      <c r="B43" s="48" t="s">
        <v>108</v>
      </c>
      <c r="C43" s="43"/>
      <c r="D43" s="49">
        <v>5512.3764705882004</v>
      </c>
      <c r="E43" s="47"/>
      <c r="F43" s="47"/>
      <c r="G43" s="47"/>
      <c r="H43" s="53"/>
    </row>
    <row r="44" spans="1:8" x14ac:dyDescent="0.25">
      <c r="A44" s="102"/>
      <c r="B44" s="48" t="s">
        <v>109</v>
      </c>
      <c r="C44" s="43"/>
      <c r="D44" s="49">
        <v>361.69411764706001</v>
      </c>
      <c r="E44" s="47"/>
      <c r="F44" s="47"/>
      <c r="G44" s="47"/>
      <c r="H44" s="53"/>
    </row>
    <row r="45" spans="1:8" x14ac:dyDescent="0.25">
      <c r="A45" s="102"/>
      <c r="B45" s="48" t="s">
        <v>110</v>
      </c>
      <c r="C45" s="43"/>
      <c r="D45" s="49">
        <v>0</v>
      </c>
      <c r="E45" s="47"/>
      <c r="F45" s="47"/>
      <c r="G45" s="47"/>
      <c r="H45" s="53"/>
    </row>
    <row r="46" spans="1:8" x14ac:dyDescent="0.25">
      <c r="A46" s="102"/>
      <c r="B46" s="48" t="s">
        <v>111</v>
      </c>
      <c r="C46" s="43"/>
      <c r="D46" s="49">
        <v>0</v>
      </c>
      <c r="E46" s="47"/>
      <c r="F46" s="47"/>
      <c r="G46" s="47"/>
      <c r="H46" s="53"/>
    </row>
    <row r="47" spans="1:8" x14ac:dyDescent="0.25">
      <c r="A47" s="104" t="s">
        <v>93</v>
      </c>
      <c r="B47" s="105"/>
      <c r="C47" s="102" t="s">
        <v>117</v>
      </c>
      <c r="D47" s="50">
        <v>5874.0705882353004</v>
      </c>
      <c r="E47" s="47">
        <v>0.14000000000000001</v>
      </c>
      <c r="F47" s="47" t="s">
        <v>112</v>
      </c>
      <c r="G47" s="50">
        <v>41957.647058823997</v>
      </c>
      <c r="H47" s="53"/>
    </row>
    <row r="48" spans="1:8" x14ac:dyDescent="0.25">
      <c r="A48" s="106">
        <v>1</v>
      </c>
      <c r="B48" s="48" t="s">
        <v>108</v>
      </c>
      <c r="C48" s="102"/>
      <c r="D48" s="50">
        <v>5512.3764705882004</v>
      </c>
      <c r="E48" s="47"/>
      <c r="F48" s="47"/>
      <c r="G48" s="47"/>
      <c r="H48" s="103" t="s">
        <v>116</v>
      </c>
    </row>
    <row r="49" spans="1:8" x14ac:dyDescent="0.25">
      <c r="A49" s="102"/>
      <c r="B49" s="48" t="s">
        <v>109</v>
      </c>
      <c r="C49" s="102"/>
      <c r="D49" s="50">
        <v>361.69411764706001</v>
      </c>
      <c r="E49" s="47"/>
      <c r="F49" s="47"/>
      <c r="G49" s="47"/>
      <c r="H49" s="103"/>
    </row>
    <row r="50" spans="1:8" x14ac:dyDescent="0.25">
      <c r="A50" s="102"/>
      <c r="B50" s="48" t="s">
        <v>110</v>
      </c>
      <c r="C50" s="102"/>
      <c r="D50" s="50">
        <v>0</v>
      </c>
      <c r="E50" s="47"/>
      <c r="F50" s="47"/>
      <c r="G50" s="47"/>
      <c r="H50" s="103"/>
    </row>
    <row r="51" spans="1:8" x14ac:dyDescent="0.25">
      <c r="A51" s="102"/>
      <c r="B51" s="48" t="s">
        <v>111</v>
      </c>
      <c r="C51" s="102"/>
      <c r="D51" s="50">
        <v>0</v>
      </c>
      <c r="E51" s="47"/>
      <c r="F51" s="47"/>
      <c r="G51" s="47"/>
      <c r="H51" s="103"/>
    </row>
    <row r="52" spans="1:8" ht="25.5" x14ac:dyDescent="0.25">
      <c r="A52" s="107" t="s">
        <v>98</v>
      </c>
      <c r="B52" s="101"/>
      <c r="C52" s="43"/>
      <c r="D52" s="49">
        <v>552.04230539837999</v>
      </c>
      <c r="E52" s="47"/>
      <c r="F52" s="47"/>
      <c r="G52" s="47"/>
      <c r="H52" s="53"/>
    </row>
    <row r="53" spans="1:8" x14ac:dyDescent="0.25">
      <c r="A53" s="102" t="s">
        <v>120</v>
      </c>
      <c r="B53" s="48" t="s">
        <v>108</v>
      </c>
      <c r="C53" s="43"/>
      <c r="D53" s="49">
        <v>0</v>
      </c>
      <c r="E53" s="47"/>
      <c r="F53" s="47"/>
      <c r="G53" s="47"/>
      <c r="H53" s="53"/>
    </row>
    <row r="54" spans="1:8" x14ac:dyDescent="0.25">
      <c r="A54" s="102"/>
      <c r="B54" s="48" t="s">
        <v>109</v>
      </c>
      <c r="C54" s="43"/>
      <c r="D54" s="49">
        <v>0</v>
      </c>
      <c r="E54" s="47"/>
      <c r="F54" s="47"/>
      <c r="G54" s="47"/>
      <c r="H54" s="53"/>
    </row>
    <row r="55" spans="1:8" x14ac:dyDescent="0.25">
      <c r="A55" s="102"/>
      <c r="B55" s="48" t="s">
        <v>110</v>
      </c>
      <c r="C55" s="43"/>
      <c r="D55" s="49">
        <v>0</v>
      </c>
      <c r="E55" s="47"/>
      <c r="F55" s="47"/>
      <c r="G55" s="47"/>
      <c r="H55" s="53"/>
    </row>
    <row r="56" spans="1:8" x14ac:dyDescent="0.25">
      <c r="A56" s="102"/>
      <c r="B56" s="48" t="s">
        <v>111</v>
      </c>
      <c r="C56" s="43"/>
      <c r="D56" s="49">
        <v>552.04230539837999</v>
      </c>
      <c r="E56" s="47"/>
      <c r="F56" s="47"/>
      <c r="G56" s="47"/>
      <c r="H56" s="53"/>
    </row>
    <row r="57" spans="1:8" x14ac:dyDescent="0.25">
      <c r="A57" s="104" t="s">
        <v>98</v>
      </c>
      <c r="B57" s="105"/>
      <c r="C57" s="102" t="s">
        <v>117</v>
      </c>
      <c r="D57" s="50">
        <v>552.04230539837999</v>
      </c>
      <c r="E57" s="47">
        <v>0.14000000000000001</v>
      </c>
      <c r="F57" s="47" t="s">
        <v>112</v>
      </c>
      <c r="G57" s="50">
        <v>3943.1593242741001</v>
      </c>
      <c r="H57" s="53"/>
    </row>
    <row r="58" spans="1:8" x14ac:dyDescent="0.25">
      <c r="A58" s="106">
        <v>1</v>
      </c>
      <c r="B58" s="48" t="s">
        <v>108</v>
      </c>
      <c r="C58" s="102"/>
      <c r="D58" s="50">
        <v>0</v>
      </c>
      <c r="E58" s="47"/>
      <c r="F58" s="47"/>
      <c r="G58" s="47"/>
      <c r="H58" s="103" t="s">
        <v>116</v>
      </c>
    </row>
    <row r="59" spans="1:8" x14ac:dyDescent="0.25">
      <c r="A59" s="102"/>
      <c r="B59" s="48" t="s">
        <v>109</v>
      </c>
      <c r="C59" s="102"/>
      <c r="D59" s="50">
        <v>0</v>
      </c>
      <c r="E59" s="47"/>
      <c r="F59" s="47"/>
      <c r="G59" s="47"/>
      <c r="H59" s="103"/>
    </row>
    <row r="60" spans="1:8" x14ac:dyDescent="0.25">
      <c r="A60" s="102"/>
      <c r="B60" s="48" t="s">
        <v>110</v>
      </c>
      <c r="C60" s="102"/>
      <c r="D60" s="50">
        <v>0</v>
      </c>
      <c r="E60" s="47"/>
      <c r="F60" s="47"/>
      <c r="G60" s="47"/>
      <c r="H60" s="103"/>
    </row>
    <row r="61" spans="1:8" x14ac:dyDescent="0.25">
      <c r="A61" s="102"/>
      <c r="B61" s="48" t="s">
        <v>111</v>
      </c>
      <c r="C61" s="102"/>
      <c r="D61" s="50">
        <v>552.04230539837999</v>
      </c>
      <c r="E61" s="47"/>
      <c r="F61" s="47"/>
      <c r="G61" s="47"/>
      <c r="H61" s="103"/>
    </row>
    <row r="62" spans="1:8" x14ac:dyDescent="0.25">
      <c r="A62" s="52"/>
      <c r="C62" s="52"/>
      <c r="D62" s="46"/>
      <c r="E62" s="46"/>
      <c r="F62" s="46"/>
      <c r="G62" s="46"/>
      <c r="H62" s="55"/>
    </row>
    <row r="64" spans="1:8" x14ac:dyDescent="0.25">
      <c r="A64" s="108" t="s">
        <v>121</v>
      </c>
      <c r="B64" s="108"/>
      <c r="C64" s="108"/>
      <c r="D64" s="108"/>
      <c r="E64" s="108"/>
      <c r="F64" s="108"/>
      <c r="G64" s="108"/>
      <c r="H64" s="108"/>
    </row>
    <row r="65" spans="1:8" x14ac:dyDescent="0.25">
      <c r="A65" s="108" t="s">
        <v>122</v>
      </c>
      <c r="B65" s="108"/>
      <c r="C65" s="108"/>
      <c r="D65" s="108"/>
      <c r="E65" s="108"/>
      <c r="F65" s="108"/>
      <c r="G65" s="108"/>
      <c r="H65" s="108"/>
    </row>
  </sheetData>
  <mergeCells count="37">
    <mergeCell ref="A64:H64"/>
    <mergeCell ref="A65:H65"/>
    <mergeCell ref="A52:B52"/>
    <mergeCell ref="A53:A56"/>
    <mergeCell ref="A57:B57"/>
    <mergeCell ref="H58:H61"/>
    <mergeCell ref="C57:C61"/>
    <mergeCell ref="A58:A61"/>
    <mergeCell ref="A42:B42"/>
    <mergeCell ref="A43:A46"/>
    <mergeCell ref="A47:B47"/>
    <mergeCell ref="H48:H51"/>
    <mergeCell ref="C47:C51"/>
    <mergeCell ref="A48:A51"/>
    <mergeCell ref="A32:B32"/>
    <mergeCell ref="A33:A36"/>
    <mergeCell ref="A37:B37"/>
    <mergeCell ref="H38:H41"/>
    <mergeCell ref="C37:C41"/>
    <mergeCell ref="A38:A41"/>
    <mergeCell ref="A23:A26"/>
    <mergeCell ref="A27:B27"/>
    <mergeCell ref="H28:H31"/>
    <mergeCell ref="C27:C31"/>
    <mergeCell ref="A28:A31"/>
    <mergeCell ref="A13:B13"/>
    <mergeCell ref="A14:A17"/>
    <mergeCell ref="A18:B18"/>
    <mergeCell ref="H19:H22"/>
    <mergeCell ref="C18:C22"/>
    <mergeCell ref="A19:A22"/>
    <mergeCell ref="A3:B3"/>
    <mergeCell ref="A4:A7"/>
    <mergeCell ref="A8:B8"/>
    <mergeCell ref="H9:H12"/>
    <mergeCell ref="C8:C12"/>
    <mergeCell ref="A9:A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Сводка затрат</vt:lpstr>
      <vt:lpstr>ССР</vt:lpstr>
      <vt:lpstr>ОСР 27-02-01</vt:lpstr>
      <vt:lpstr>ОСР 27-09-01</vt:lpstr>
      <vt:lpstr>ОСР 27-12-01</vt:lpstr>
      <vt:lpstr>ОСР 518-02-01</vt:lpstr>
      <vt:lpstr>ОСР 518-09-01</vt:lpstr>
      <vt:lpstr>ОСР 518-12-01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User1</cp:lastModifiedBy>
  <dcterms:created xsi:type="dcterms:W3CDTF">2021-08-10T06:39:51Z</dcterms:created>
  <dcterms:modified xsi:type="dcterms:W3CDTF">2025-10-22T03:01:24Z</dcterms:modified>
</cp:coreProperties>
</file>